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 codeName="{2109D909-C6D8-E34B-4C66-09127ED2DC4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Tools\Sujismartsolutions.in\Posts\020-mdm tool\"/>
    </mc:Choice>
  </mc:AlternateContent>
  <xr:revisionPtr revIDLastSave="0" documentId="13_ncr:1_{C2E46BFE-4602-47B7-8CE0-B195E92EF4CD}" xr6:coauthVersionLast="45" xr6:coauthVersionMax="45" xr10:uidLastSave="{00000000-0000-0000-0000-000000000000}"/>
  <bookViews>
    <workbookView xWindow="-120" yWindow="-120" windowWidth="24240" windowHeight="13140" tabRatio="880" firstSheet="1" activeTab="1" xr2:uid="{00000000-000D-0000-FFFF-FFFF00000000}"/>
  </bookViews>
  <sheets>
    <sheet name="TOTALS-LS-BKP" sheetId="14" state="hidden" r:id="rId1"/>
    <sheet name="PRIMARY INFORMATION" sheetId="7" r:id="rId2"/>
    <sheet name="ENTRY SHEET-UPS" sheetId="17" r:id="rId3"/>
    <sheet name="ENTRY SHEET-HS" sheetId="26" r:id="rId4"/>
    <sheet name="6-8-MDMonthly" sheetId="21" r:id="rId5"/>
    <sheet name="6-8-EGG BILL" sheetId="24" r:id="rId6"/>
    <sheet name="9-10-MDM&amp;EGG" sheetId="1" r:id="rId7"/>
    <sheet name="RICE ACCOUNT" sheetId="8" r:id="rId8"/>
    <sheet name="TOTALS-LS" sheetId="5" state="hidden" r:id="rId9"/>
    <sheet name="TOTALS-LS (2)" sheetId="19" state="hidden" r:id="rId10"/>
    <sheet name="MONTHLY" sheetId="11" state="hidden" r:id="rId11"/>
    <sheet name="PRINTS==&gt;" sheetId="13" state="hidden" r:id="rId12"/>
    <sheet name="RICE ACCOUNT-BKP" sheetId="15" state="hidden" r:id="rId13"/>
    <sheet name="9-10-BKP" sheetId="16" state="hidden" r:id="rId14"/>
    <sheet name="QUARTERLY" sheetId="12" state="hidden" r:id="rId15"/>
    <sheet name="UPSBILL" sheetId="9" state="hidden" r:id="rId16"/>
    <sheet name="HSSBILL" sheetId="10" state="hidden" r:id="rId17"/>
    <sheet name="RICE BALANC" sheetId="2" state="hidden" r:id="rId18"/>
  </sheets>
  <functionGroups builtInGroupCount="19"/>
  <externalReferences>
    <externalReference r:id="rId19"/>
  </externalReferences>
  <definedNames>
    <definedName name="ACCNO" localSheetId="10">'[1]PRIMARY INFORMATION'!$C$7</definedName>
    <definedName name="ACCNO">'PRIMARY INFORMATION'!$C$7</definedName>
    <definedName name="COSTPCHILDUPS">'PRIMARY INFORMATION'!$C$11</definedName>
    <definedName name="COSTPERCHILDHS">'PRIMARY INFORMATION'!$C$12</definedName>
    <definedName name="EGGCOST">'PRIMARY INFORMATION'!$C$13</definedName>
    <definedName name="GROUP" localSheetId="10">'[1]PRIMARY INFORMATION'!$C$6</definedName>
    <definedName name="GROUP">'PRIMARY INFORMATION'!$C$6</definedName>
    <definedName name="HSBALANCE" localSheetId="10">'[1]PRIMARY INFORMATION'!$C$10</definedName>
    <definedName name="HSBALANCE">'PRIMARY INFORMATION'!$C$10</definedName>
    <definedName name="HSRICE">'PRIMARY INFORMATION'!$G$10</definedName>
    <definedName name="MANDAL" localSheetId="10">'[1]PRIMARY INFORMATION'!$C$5</definedName>
    <definedName name="MANDAL">'PRIMARY INFORMATION'!$C$5</definedName>
    <definedName name="MONTH" localSheetId="10">'[1]PRIMARY INFORMATION'!$C$8</definedName>
    <definedName name="MONTH">'PRIMARY INFORMATION'!$C$8</definedName>
    <definedName name="_xlnm.Print_Area" localSheetId="5">'6-8-EGG BILL'!$A$1:$H$45</definedName>
    <definedName name="_xlnm.Print_Area" localSheetId="4">'6-8-MDMonthly'!$A$1:$K$43</definedName>
    <definedName name="_xlnm.Print_Area" localSheetId="13">'9-10-BKP'!$A$1:$T$46</definedName>
    <definedName name="_xlnm.Print_Area" localSheetId="6">'9-10-MDM&amp;EGG'!$A$1:$K$43</definedName>
    <definedName name="_xlnm.Print_Area" localSheetId="16">HSSBILL!$A$1:$E$25</definedName>
    <definedName name="_xlnm.Print_Area" localSheetId="10">MONTHLY!$A$1:$J$50</definedName>
    <definedName name="_xlnm.Print_Area" localSheetId="7">'RICE ACCOUNT'!$A$1:$P$37</definedName>
    <definedName name="_xlnm.Print_Area" localSheetId="12">'RICE ACCOUNT-BKP'!$A$1:$P$36</definedName>
    <definedName name="_xlnm.Print_Area" localSheetId="8">'TOTALS-LS'!$A$1:$Y$41</definedName>
    <definedName name="_xlnm.Print_Area" localSheetId="9">'TOTALS-LS (2)'!$A$1:$AB$41</definedName>
    <definedName name="_xlnm.Print_Area" localSheetId="0">'TOTALS-LS-BKP'!$A$1:$Z$41</definedName>
    <definedName name="_xlnm.Print_Area" localSheetId="15">UPSBILL!$A$1:$E$25</definedName>
    <definedName name="_xlnm.Print_Titles" localSheetId="8">'TOTALS-LS'!$1:$5</definedName>
    <definedName name="_xlnm.Print_Titles" localSheetId="9">'TOTALS-LS (2)'!$1:$5</definedName>
    <definedName name="_xlnm.Print_Titles" localSheetId="0">'TOTALS-LS-BKP'!$1:$5</definedName>
    <definedName name="SCHOOL" localSheetId="10">'[1]PRIMARY INFORMATION'!$C$4</definedName>
    <definedName name="SCHOOL">'PRIMARY INFORMATION'!$C$4</definedName>
    <definedName name="UPSBALANCE" localSheetId="10">'[1]PRIMARY INFORMATION'!$C$9</definedName>
    <definedName name="UPSBALANCE">'PRIMARY INFORMATION'!$C$9</definedName>
    <definedName name="UPSENR">'PRIMARY INFORMATION'!$G$5</definedName>
    <definedName name="UPSRICE">'PRIMARY INFORMATION'!$G$9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I11" i="26"/>
  <c r="I10" i="26"/>
  <c r="I9" i="1"/>
  <c r="C5" i="26" l="1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D5" i="26" l="1"/>
  <c r="C8" i="1" s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6" i="8"/>
  <c r="H36" i="1"/>
  <c r="O36" i="26"/>
  <c r="M36" i="26"/>
  <c r="K35" i="26"/>
  <c r="L35" i="26" s="1"/>
  <c r="J35" i="26"/>
  <c r="I35" i="26"/>
  <c r="H35" i="26"/>
  <c r="D35" i="1" s="1"/>
  <c r="K34" i="26"/>
  <c r="J34" i="26"/>
  <c r="I34" i="26"/>
  <c r="H34" i="26"/>
  <c r="K33" i="26"/>
  <c r="J33" i="26"/>
  <c r="I33" i="26"/>
  <c r="H33" i="26"/>
  <c r="K32" i="26"/>
  <c r="J32" i="26"/>
  <c r="I32" i="26"/>
  <c r="H32" i="26"/>
  <c r="K31" i="26"/>
  <c r="J31" i="26"/>
  <c r="I31" i="26"/>
  <c r="H31" i="26"/>
  <c r="K30" i="26"/>
  <c r="J30" i="26"/>
  <c r="I30" i="26"/>
  <c r="H30" i="26"/>
  <c r="K29" i="26"/>
  <c r="J29" i="26"/>
  <c r="I29" i="26"/>
  <c r="H29" i="26"/>
  <c r="K28" i="26"/>
  <c r="J28" i="26"/>
  <c r="L28" i="26" s="1"/>
  <c r="P28" i="26" s="1"/>
  <c r="I28" i="26"/>
  <c r="H28" i="26"/>
  <c r="K27" i="26"/>
  <c r="J27" i="26"/>
  <c r="I27" i="26"/>
  <c r="H27" i="26"/>
  <c r="K26" i="26"/>
  <c r="J26" i="26"/>
  <c r="I26" i="26"/>
  <c r="H26" i="26"/>
  <c r="K25" i="26"/>
  <c r="J25" i="26"/>
  <c r="I25" i="26"/>
  <c r="H25" i="26"/>
  <c r="K24" i="26"/>
  <c r="J24" i="26"/>
  <c r="I24" i="26"/>
  <c r="H24" i="26"/>
  <c r="K23" i="26"/>
  <c r="J23" i="26"/>
  <c r="I23" i="26"/>
  <c r="H23" i="26"/>
  <c r="K22" i="26"/>
  <c r="J22" i="26"/>
  <c r="I22" i="26"/>
  <c r="H22" i="26"/>
  <c r="K21" i="26"/>
  <c r="J21" i="26"/>
  <c r="I21" i="26"/>
  <c r="H21" i="26"/>
  <c r="K20" i="26"/>
  <c r="J20" i="26"/>
  <c r="I20" i="26"/>
  <c r="H20" i="26"/>
  <c r="K19" i="26"/>
  <c r="J19" i="26"/>
  <c r="I19" i="26"/>
  <c r="H19" i="26"/>
  <c r="K18" i="26"/>
  <c r="J18" i="26"/>
  <c r="I18" i="26"/>
  <c r="H18" i="26"/>
  <c r="K17" i="26"/>
  <c r="J17" i="26"/>
  <c r="I17" i="26"/>
  <c r="H17" i="26"/>
  <c r="K16" i="26"/>
  <c r="J16" i="26"/>
  <c r="I16" i="26"/>
  <c r="H16" i="26"/>
  <c r="K15" i="26"/>
  <c r="J15" i="26"/>
  <c r="I15" i="26"/>
  <c r="H15" i="26"/>
  <c r="K14" i="26"/>
  <c r="J14" i="26"/>
  <c r="I14" i="26"/>
  <c r="H14" i="26"/>
  <c r="K13" i="26"/>
  <c r="J13" i="26"/>
  <c r="I13" i="26"/>
  <c r="H13" i="26"/>
  <c r="K12" i="26"/>
  <c r="J12" i="26"/>
  <c r="I12" i="26"/>
  <c r="H12" i="26"/>
  <c r="K11" i="26"/>
  <c r="J11" i="26"/>
  <c r="H11" i="26"/>
  <c r="K10" i="26"/>
  <c r="J10" i="26"/>
  <c r="H10" i="26"/>
  <c r="D10" i="1" s="1"/>
  <c r="K9" i="26"/>
  <c r="J9" i="26"/>
  <c r="I9" i="26"/>
  <c r="H9" i="26"/>
  <c r="K8" i="26"/>
  <c r="J8" i="26"/>
  <c r="I8" i="26"/>
  <c r="H8" i="26"/>
  <c r="K7" i="26"/>
  <c r="J7" i="26"/>
  <c r="I7" i="26"/>
  <c r="H7" i="26"/>
  <c r="K6" i="26"/>
  <c r="J6" i="26"/>
  <c r="I6" i="26"/>
  <c r="H6" i="26"/>
  <c r="K5" i="26"/>
  <c r="J5" i="26"/>
  <c r="I5" i="26"/>
  <c r="H5" i="26"/>
  <c r="H5" i="17"/>
  <c r="D5" i="17"/>
  <c r="D6" i="17" s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P35" i="26" l="1"/>
  <c r="E35" i="1"/>
  <c r="L31" i="26"/>
  <c r="P31" i="26" s="1"/>
  <c r="L12" i="26"/>
  <c r="P12" i="26" s="1"/>
  <c r="L13" i="26"/>
  <c r="P13" i="26" s="1"/>
  <c r="L14" i="26"/>
  <c r="P14" i="26" s="1"/>
  <c r="L16" i="26"/>
  <c r="P16" i="26" s="1"/>
  <c r="L17" i="26"/>
  <c r="P17" i="26" s="1"/>
  <c r="L18" i="26"/>
  <c r="P18" i="26" s="1"/>
  <c r="L20" i="26"/>
  <c r="P20" i="26" s="1"/>
  <c r="L21" i="26"/>
  <c r="P21" i="26" s="1"/>
  <c r="L32" i="26"/>
  <c r="P32" i="26" s="1"/>
  <c r="L22" i="26"/>
  <c r="P22" i="26" s="1"/>
  <c r="L24" i="26"/>
  <c r="P24" i="26" s="1"/>
  <c r="L25" i="26"/>
  <c r="P25" i="26" s="1"/>
  <c r="L26" i="26"/>
  <c r="P26" i="26" s="1"/>
  <c r="L15" i="26"/>
  <c r="P15" i="26" s="1"/>
  <c r="L29" i="26"/>
  <c r="P29" i="26" s="1"/>
  <c r="L30" i="26"/>
  <c r="P30" i="26" s="1"/>
  <c r="L5" i="26"/>
  <c r="L6" i="26"/>
  <c r="P6" i="26" s="1"/>
  <c r="L8" i="26"/>
  <c r="P8" i="26" s="1"/>
  <c r="L9" i="26"/>
  <c r="P9" i="26" s="1"/>
  <c r="L10" i="26"/>
  <c r="L19" i="26"/>
  <c r="P19" i="26" s="1"/>
  <c r="L33" i="26"/>
  <c r="P33" i="26" s="1"/>
  <c r="L34" i="26"/>
  <c r="P34" i="26" s="1"/>
  <c r="L7" i="26"/>
  <c r="P7" i="26" s="1"/>
  <c r="L23" i="26"/>
  <c r="P23" i="26" s="1"/>
  <c r="L11" i="26"/>
  <c r="P11" i="26" s="1"/>
  <c r="L27" i="26"/>
  <c r="P27" i="26" s="1"/>
  <c r="C32" i="1"/>
  <c r="C16" i="1"/>
  <c r="C34" i="1"/>
  <c r="C30" i="1"/>
  <c r="C26" i="1"/>
  <c r="C22" i="1"/>
  <c r="C18" i="1"/>
  <c r="C14" i="1"/>
  <c r="C10" i="1"/>
  <c r="C6" i="1"/>
  <c r="C33" i="1"/>
  <c r="C29" i="1"/>
  <c r="C25" i="1"/>
  <c r="C21" i="1"/>
  <c r="C17" i="1"/>
  <c r="C13" i="1"/>
  <c r="C9" i="1"/>
  <c r="C5" i="1"/>
  <c r="C24" i="1"/>
  <c r="C28" i="1"/>
  <c r="C20" i="1"/>
  <c r="C12" i="1"/>
  <c r="D6" i="26"/>
  <c r="D7" i="26" s="1"/>
  <c r="D8" i="26" s="1"/>
  <c r="D9" i="26" s="1"/>
  <c r="D10" i="26" s="1"/>
  <c r="D11" i="26" s="1"/>
  <c r="D12" i="26" s="1"/>
  <c r="D13" i="26" s="1"/>
  <c r="D14" i="26" s="1"/>
  <c r="D15" i="26" s="1"/>
  <c r="D16" i="26" s="1"/>
  <c r="D17" i="26" s="1"/>
  <c r="D18" i="26" s="1"/>
  <c r="D19" i="26" s="1"/>
  <c r="D20" i="26" s="1"/>
  <c r="D21" i="26" s="1"/>
  <c r="D22" i="26" s="1"/>
  <c r="D23" i="26" s="1"/>
  <c r="D24" i="26" s="1"/>
  <c r="D25" i="26" s="1"/>
  <c r="D26" i="26" s="1"/>
  <c r="D27" i="26" s="1"/>
  <c r="D28" i="26" s="1"/>
  <c r="D29" i="26" s="1"/>
  <c r="D30" i="26" s="1"/>
  <c r="D31" i="26" s="1"/>
  <c r="D32" i="26" s="1"/>
  <c r="D33" i="26" s="1"/>
  <c r="D34" i="26" s="1"/>
  <c r="D35" i="26" s="1"/>
  <c r="C35" i="1"/>
  <c r="C31" i="1"/>
  <c r="C27" i="1"/>
  <c r="C23" i="1"/>
  <c r="C19" i="1"/>
  <c r="C15" i="1"/>
  <c r="C11" i="1"/>
  <c r="C7" i="1"/>
  <c r="H36" i="26"/>
  <c r="D36" i="1" s="1"/>
  <c r="P10" i="26" l="1"/>
  <c r="E10" i="1"/>
  <c r="P5" i="26"/>
  <c r="L36" i="26"/>
  <c r="E36" i="1" s="1"/>
  <c r="D36" i="26"/>
  <c r="I6" i="17" l="1"/>
  <c r="J6" i="17"/>
  <c r="K6" i="17"/>
  <c r="I7" i="17"/>
  <c r="L7" i="17" s="1"/>
  <c r="P7" i="17" s="1"/>
  <c r="J7" i="17"/>
  <c r="K7" i="17"/>
  <c r="I8" i="17"/>
  <c r="L8" i="17" s="1"/>
  <c r="P8" i="17" s="1"/>
  <c r="J8" i="17"/>
  <c r="K8" i="17"/>
  <c r="I9" i="17"/>
  <c r="L9" i="17" s="1"/>
  <c r="P9" i="17" s="1"/>
  <c r="J9" i="17"/>
  <c r="K9" i="17"/>
  <c r="I10" i="17"/>
  <c r="L10" i="17" s="1"/>
  <c r="P10" i="17" s="1"/>
  <c r="J10" i="17"/>
  <c r="K10" i="17"/>
  <c r="I11" i="17"/>
  <c r="L11" i="17" s="1"/>
  <c r="P11" i="17" s="1"/>
  <c r="J11" i="17"/>
  <c r="K11" i="17"/>
  <c r="I12" i="17"/>
  <c r="L12" i="17" s="1"/>
  <c r="P12" i="17" s="1"/>
  <c r="J12" i="17"/>
  <c r="K12" i="17"/>
  <c r="I13" i="17"/>
  <c r="L13" i="17" s="1"/>
  <c r="P13" i="17" s="1"/>
  <c r="J13" i="17"/>
  <c r="K13" i="17"/>
  <c r="I14" i="17"/>
  <c r="L14" i="17" s="1"/>
  <c r="P14" i="17" s="1"/>
  <c r="J14" i="17"/>
  <c r="K14" i="17"/>
  <c r="I15" i="17"/>
  <c r="L15" i="17" s="1"/>
  <c r="P15" i="17" s="1"/>
  <c r="J15" i="17"/>
  <c r="K15" i="17"/>
  <c r="I16" i="17"/>
  <c r="J16" i="17"/>
  <c r="K16" i="17"/>
  <c r="I17" i="17"/>
  <c r="L17" i="17" s="1"/>
  <c r="P17" i="17" s="1"/>
  <c r="J17" i="17"/>
  <c r="K17" i="17"/>
  <c r="I18" i="17"/>
  <c r="L18" i="17" s="1"/>
  <c r="P18" i="17" s="1"/>
  <c r="J18" i="17"/>
  <c r="K18" i="17"/>
  <c r="I19" i="17"/>
  <c r="L19" i="17" s="1"/>
  <c r="P19" i="17" s="1"/>
  <c r="J19" i="17"/>
  <c r="K19" i="17"/>
  <c r="I20" i="17"/>
  <c r="L20" i="17" s="1"/>
  <c r="P20" i="17" s="1"/>
  <c r="J20" i="17"/>
  <c r="K20" i="17"/>
  <c r="I21" i="17"/>
  <c r="L21" i="17" s="1"/>
  <c r="P21" i="17" s="1"/>
  <c r="J21" i="17"/>
  <c r="K21" i="17"/>
  <c r="I22" i="17"/>
  <c r="L22" i="17" s="1"/>
  <c r="P22" i="17" s="1"/>
  <c r="J22" i="17"/>
  <c r="K22" i="17"/>
  <c r="I23" i="17"/>
  <c r="L23" i="17" s="1"/>
  <c r="P23" i="17" s="1"/>
  <c r="J23" i="17"/>
  <c r="K23" i="17"/>
  <c r="I24" i="17"/>
  <c r="L24" i="17" s="1"/>
  <c r="P24" i="17" s="1"/>
  <c r="J24" i="17"/>
  <c r="K24" i="17"/>
  <c r="I25" i="17"/>
  <c r="L25" i="17" s="1"/>
  <c r="P25" i="17" s="1"/>
  <c r="J25" i="17"/>
  <c r="K25" i="17"/>
  <c r="I26" i="17"/>
  <c r="L26" i="17" s="1"/>
  <c r="P26" i="17" s="1"/>
  <c r="J26" i="17"/>
  <c r="K26" i="17"/>
  <c r="I27" i="17"/>
  <c r="L27" i="17" s="1"/>
  <c r="P27" i="17" s="1"/>
  <c r="J27" i="17"/>
  <c r="K27" i="17"/>
  <c r="I28" i="17"/>
  <c r="L28" i="17" s="1"/>
  <c r="P28" i="17" s="1"/>
  <c r="J28" i="17"/>
  <c r="K28" i="17"/>
  <c r="I29" i="17"/>
  <c r="L29" i="17" s="1"/>
  <c r="P29" i="17" s="1"/>
  <c r="J29" i="17"/>
  <c r="K29" i="17"/>
  <c r="I30" i="17"/>
  <c r="L30" i="17" s="1"/>
  <c r="P30" i="17" s="1"/>
  <c r="J30" i="17"/>
  <c r="K30" i="17"/>
  <c r="I31" i="17"/>
  <c r="L31" i="17" s="1"/>
  <c r="P31" i="17" s="1"/>
  <c r="J31" i="17"/>
  <c r="K31" i="17"/>
  <c r="I32" i="17"/>
  <c r="L32" i="17" s="1"/>
  <c r="P32" i="17" s="1"/>
  <c r="J32" i="17"/>
  <c r="K32" i="17"/>
  <c r="I33" i="17"/>
  <c r="L33" i="17" s="1"/>
  <c r="P33" i="17" s="1"/>
  <c r="J33" i="17"/>
  <c r="K33" i="17"/>
  <c r="I34" i="17"/>
  <c r="L34" i="17" s="1"/>
  <c r="P34" i="17" s="1"/>
  <c r="J34" i="17"/>
  <c r="K34" i="17"/>
  <c r="I35" i="17"/>
  <c r="J35" i="17"/>
  <c r="K3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J5" i="17"/>
  <c r="K5" i="17"/>
  <c r="I5" i="17"/>
  <c r="L6" i="17" l="1"/>
  <c r="P6" i="17" s="1"/>
  <c r="L16" i="17"/>
  <c r="P16" i="17" s="1"/>
  <c r="L35" i="17"/>
  <c r="P35" i="17" s="1"/>
  <c r="L5" i="17"/>
  <c r="P5" i="17" s="1"/>
  <c r="H36" i="17"/>
  <c r="F7" i="8" l="1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6" i="8"/>
  <c r="O36" i="17" l="1"/>
  <c r="L36" i="17"/>
  <c r="M36" i="17"/>
  <c r="H6" i="24" l="1"/>
  <c r="D6" i="24" s="1"/>
  <c r="H11" i="24"/>
  <c r="E11" i="24" s="1"/>
  <c r="F11" i="24" s="1"/>
  <c r="A36" i="24"/>
  <c r="H35" i="24"/>
  <c r="E35" i="24" s="1"/>
  <c r="F35" i="24" s="1"/>
  <c r="B35" i="24"/>
  <c r="A35" i="24"/>
  <c r="H34" i="24"/>
  <c r="D34" i="24" s="1"/>
  <c r="B34" i="24"/>
  <c r="A34" i="24"/>
  <c r="H33" i="24"/>
  <c r="D33" i="24" s="1"/>
  <c r="B33" i="24"/>
  <c r="A33" i="24"/>
  <c r="H32" i="24"/>
  <c r="E32" i="24" s="1"/>
  <c r="F32" i="24" s="1"/>
  <c r="B32" i="24"/>
  <c r="A32" i="24"/>
  <c r="H31" i="24"/>
  <c r="E31" i="24" s="1"/>
  <c r="F31" i="24" s="1"/>
  <c r="B31" i="24"/>
  <c r="A31" i="24"/>
  <c r="H30" i="24"/>
  <c r="D30" i="24" s="1"/>
  <c r="B30" i="24"/>
  <c r="A30" i="24"/>
  <c r="H29" i="24"/>
  <c r="E29" i="24" s="1"/>
  <c r="F29" i="24" s="1"/>
  <c r="B29" i="24"/>
  <c r="A29" i="24"/>
  <c r="H28" i="24"/>
  <c r="E28" i="24" s="1"/>
  <c r="F28" i="24" s="1"/>
  <c r="B28" i="24"/>
  <c r="A28" i="24"/>
  <c r="H27" i="24"/>
  <c r="E27" i="24" s="1"/>
  <c r="F27" i="24" s="1"/>
  <c r="B27" i="24"/>
  <c r="A27" i="24"/>
  <c r="H26" i="24"/>
  <c r="D26" i="24" s="1"/>
  <c r="B26" i="24"/>
  <c r="A26" i="24"/>
  <c r="H25" i="24"/>
  <c r="E25" i="24" s="1"/>
  <c r="F25" i="24" s="1"/>
  <c r="B25" i="24"/>
  <c r="A25" i="24"/>
  <c r="H24" i="24"/>
  <c r="E24" i="24" s="1"/>
  <c r="F24" i="24" s="1"/>
  <c r="B24" i="24"/>
  <c r="A24" i="24"/>
  <c r="H23" i="24"/>
  <c r="E23" i="24" s="1"/>
  <c r="F23" i="24" s="1"/>
  <c r="B23" i="24"/>
  <c r="A23" i="24"/>
  <c r="H22" i="24"/>
  <c r="D22" i="24" s="1"/>
  <c r="B22" i="24"/>
  <c r="A22" i="24"/>
  <c r="H21" i="24"/>
  <c r="E21" i="24" s="1"/>
  <c r="F21" i="24" s="1"/>
  <c r="B21" i="24"/>
  <c r="A21" i="24"/>
  <c r="H20" i="24"/>
  <c r="E20" i="24" s="1"/>
  <c r="F20" i="24" s="1"/>
  <c r="B20" i="24"/>
  <c r="A20" i="24"/>
  <c r="H19" i="24"/>
  <c r="E19" i="24" s="1"/>
  <c r="F19" i="24" s="1"/>
  <c r="B19" i="24"/>
  <c r="A19" i="24"/>
  <c r="H18" i="24"/>
  <c r="D18" i="24" s="1"/>
  <c r="B18" i="24"/>
  <c r="A18" i="24"/>
  <c r="H17" i="24"/>
  <c r="E17" i="24" s="1"/>
  <c r="F17" i="24" s="1"/>
  <c r="B17" i="24"/>
  <c r="A17" i="24"/>
  <c r="H16" i="24"/>
  <c r="E16" i="24" s="1"/>
  <c r="F16" i="24" s="1"/>
  <c r="B16" i="24"/>
  <c r="A16" i="24"/>
  <c r="H15" i="24"/>
  <c r="E15" i="24" s="1"/>
  <c r="F15" i="24" s="1"/>
  <c r="B15" i="24"/>
  <c r="A15" i="24"/>
  <c r="H14" i="24"/>
  <c r="D14" i="24" s="1"/>
  <c r="B14" i="24"/>
  <c r="A14" i="24"/>
  <c r="H13" i="24"/>
  <c r="D13" i="24" s="1"/>
  <c r="B13" i="24"/>
  <c r="A13" i="24"/>
  <c r="H12" i="24"/>
  <c r="E12" i="24" s="1"/>
  <c r="F12" i="24" s="1"/>
  <c r="B12" i="24"/>
  <c r="A12" i="24"/>
  <c r="B11" i="24"/>
  <c r="A11" i="24"/>
  <c r="H10" i="24"/>
  <c r="D10" i="24" s="1"/>
  <c r="B10" i="24"/>
  <c r="A10" i="24"/>
  <c r="H9" i="24"/>
  <c r="D9" i="24" s="1"/>
  <c r="B9" i="24"/>
  <c r="A9" i="24"/>
  <c r="H8" i="24"/>
  <c r="E8" i="24" s="1"/>
  <c r="F8" i="24" s="1"/>
  <c r="B8" i="24"/>
  <c r="A8" i="24"/>
  <c r="H7" i="24"/>
  <c r="E7" i="24" s="1"/>
  <c r="F7" i="24" s="1"/>
  <c r="B7" i="24"/>
  <c r="A7" i="24"/>
  <c r="B6" i="24"/>
  <c r="A6" i="24"/>
  <c r="H5" i="24"/>
  <c r="E5" i="24" s="1"/>
  <c r="F5" i="24" s="1"/>
  <c r="B5" i="24"/>
  <c r="A5" i="24"/>
  <c r="F4" i="24"/>
  <c r="F3" i="24"/>
  <c r="A3" i="24"/>
  <c r="J2" i="24"/>
  <c r="C2" i="24"/>
  <c r="A2" i="24"/>
  <c r="A1" i="24"/>
  <c r="C23" i="24" l="1"/>
  <c r="D23" i="24"/>
  <c r="C19" i="24"/>
  <c r="E13" i="24"/>
  <c r="F13" i="24" s="1"/>
  <c r="D15" i="24"/>
  <c r="D19" i="24"/>
  <c r="D29" i="24"/>
  <c r="E34" i="24"/>
  <c r="F34" i="24" s="1"/>
  <c r="E10" i="24"/>
  <c r="F10" i="24" s="1"/>
  <c r="E22" i="24"/>
  <c r="F22" i="24" s="1"/>
  <c r="C30" i="24"/>
  <c r="E33" i="24"/>
  <c r="F33" i="24" s="1"/>
  <c r="E18" i="24"/>
  <c r="F18" i="24" s="1"/>
  <c r="C14" i="24"/>
  <c r="E14" i="24"/>
  <c r="F14" i="24" s="1"/>
  <c r="E9" i="24"/>
  <c r="F9" i="24" s="1"/>
  <c r="D27" i="24"/>
  <c r="D25" i="24"/>
  <c r="C21" i="24"/>
  <c r="C9" i="24"/>
  <c r="C13" i="24"/>
  <c r="D17" i="24"/>
  <c r="D21" i="24"/>
  <c r="C26" i="24"/>
  <c r="E30" i="24"/>
  <c r="F30" i="24" s="1"/>
  <c r="C33" i="24"/>
  <c r="D35" i="24"/>
  <c r="C17" i="24"/>
  <c r="C35" i="24"/>
  <c r="C18" i="24"/>
  <c r="E26" i="24"/>
  <c r="F26" i="24" s="1"/>
  <c r="D31" i="24"/>
  <c r="D7" i="24"/>
  <c r="E6" i="24"/>
  <c r="F6" i="24" s="1"/>
  <c r="D11" i="24"/>
  <c r="C11" i="24"/>
  <c r="C5" i="24"/>
  <c r="D5" i="24"/>
  <c r="C16" i="24"/>
  <c r="D8" i="24"/>
  <c r="D12" i="24"/>
  <c r="D16" i="24"/>
  <c r="D20" i="24"/>
  <c r="D24" i="24"/>
  <c r="D28" i="24"/>
  <c r="D32" i="24"/>
  <c r="C32" i="24"/>
  <c r="F36" i="24" l="1"/>
  <c r="A43" i="24" s="1"/>
  <c r="E36" i="24"/>
  <c r="D36" i="24"/>
  <c r="A44" i="24"/>
  <c r="C6" i="24" l="1"/>
  <c r="C8" i="24"/>
  <c r="C7" i="24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C10" i="24" l="1"/>
  <c r="C15" i="24"/>
  <c r="C12" i="24"/>
  <c r="J38" i="1"/>
  <c r="J38" i="21"/>
  <c r="C20" i="24" l="1"/>
  <c r="C25" i="24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 s="1"/>
  <c r="C22" i="24" l="1"/>
  <c r="B30" i="1"/>
  <c r="K5" i="1"/>
  <c r="K5" i="21"/>
  <c r="A3" i="1"/>
  <c r="A3" i="2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5" i="1"/>
  <c r="C6" i="21"/>
  <c r="D6" i="21"/>
  <c r="E6" i="21"/>
  <c r="I6" i="21" s="1"/>
  <c r="K7" i="8" s="1"/>
  <c r="C7" i="21"/>
  <c r="D7" i="21"/>
  <c r="E7" i="21"/>
  <c r="I7" i="21" s="1"/>
  <c r="K8" i="8" s="1"/>
  <c r="C8" i="21"/>
  <c r="D8" i="21"/>
  <c r="E8" i="21"/>
  <c r="I8" i="21" s="1"/>
  <c r="K9" i="8" s="1"/>
  <c r="C9" i="21"/>
  <c r="D9" i="21"/>
  <c r="E9" i="21"/>
  <c r="I9" i="21" s="1"/>
  <c r="K10" i="8" s="1"/>
  <c r="C10" i="21"/>
  <c r="D10" i="21"/>
  <c r="E10" i="21"/>
  <c r="I10" i="21" s="1"/>
  <c r="K11" i="8" s="1"/>
  <c r="C11" i="21"/>
  <c r="D11" i="21"/>
  <c r="E11" i="21"/>
  <c r="I11" i="21" s="1"/>
  <c r="K12" i="8" s="1"/>
  <c r="C12" i="21"/>
  <c r="D12" i="21"/>
  <c r="E12" i="21"/>
  <c r="I12" i="21" s="1"/>
  <c r="K13" i="8" s="1"/>
  <c r="C13" i="21"/>
  <c r="D13" i="21"/>
  <c r="E13" i="21"/>
  <c r="I13" i="21" s="1"/>
  <c r="K14" i="8" s="1"/>
  <c r="C14" i="21"/>
  <c r="D14" i="21"/>
  <c r="E14" i="21"/>
  <c r="I14" i="21" s="1"/>
  <c r="K15" i="8" s="1"/>
  <c r="C15" i="21"/>
  <c r="D15" i="21"/>
  <c r="E15" i="21"/>
  <c r="I15" i="21" s="1"/>
  <c r="K16" i="8" s="1"/>
  <c r="C16" i="21"/>
  <c r="D16" i="21"/>
  <c r="E16" i="21"/>
  <c r="I16" i="21" s="1"/>
  <c r="K17" i="8" s="1"/>
  <c r="C17" i="21"/>
  <c r="D17" i="21"/>
  <c r="E17" i="21"/>
  <c r="I17" i="21" s="1"/>
  <c r="K18" i="8" s="1"/>
  <c r="C18" i="21"/>
  <c r="D18" i="21"/>
  <c r="E18" i="21"/>
  <c r="I18" i="21" s="1"/>
  <c r="K19" i="8" s="1"/>
  <c r="C19" i="21"/>
  <c r="D19" i="21"/>
  <c r="E19" i="21"/>
  <c r="I19" i="21" s="1"/>
  <c r="K20" i="8" s="1"/>
  <c r="C20" i="21"/>
  <c r="D20" i="21"/>
  <c r="E20" i="21"/>
  <c r="I20" i="21" s="1"/>
  <c r="K21" i="8" s="1"/>
  <c r="C21" i="21"/>
  <c r="D21" i="21"/>
  <c r="E21" i="21"/>
  <c r="I21" i="21" s="1"/>
  <c r="K22" i="8" s="1"/>
  <c r="C22" i="21"/>
  <c r="D22" i="21"/>
  <c r="E22" i="21"/>
  <c r="I22" i="21" s="1"/>
  <c r="K23" i="8" s="1"/>
  <c r="C23" i="21"/>
  <c r="D23" i="21"/>
  <c r="E23" i="21"/>
  <c r="I23" i="21" s="1"/>
  <c r="K24" i="8" s="1"/>
  <c r="D24" i="21"/>
  <c r="E24" i="21"/>
  <c r="I24" i="21" s="1"/>
  <c r="K25" i="8" s="1"/>
  <c r="D25" i="21"/>
  <c r="E25" i="21"/>
  <c r="I25" i="21" s="1"/>
  <c r="K26" i="8" s="1"/>
  <c r="D26" i="21"/>
  <c r="E26" i="21"/>
  <c r="I26" i="21" s="1"/>
  <c r="K27" i="8" s="1"/>
  <c r="D27" i="21"/>
  <c r="E27" i="21"/>
  <c r="I27" i="21" s="1"/>
  <c r="K28" i="8" s="1"/>
  <c r="D28" i="21"/>
  <c r="E28" i="21"/>
  <c r="I28" i="21" s="1"/>
  <c r="K29" i="8" s="1"/>
  <c r="D29" i="21"/>
  <c r="E29" i="21"/>
  <c r="I29" i="21" s="1"/>
  <c r="K30" i="8" s="1"/>
  <c r="D30" i="21"/>
  <c r="E30" i="21"/>
  <c r="I30" i="21" s="1"/>
  <c r="K31" i="8" s="1"/>
  <c r="D31" i="21"/>
  <c r="E31" i="21"/>
  <c r="I31" i="21" s="1"/>
  <c r="K32" i="8" s="1"/>
  <c r="D32" i="21"/>
  <c r="E32" i="21"/>
  <c r="I32" i="21" s="1"/>
  <c r="K33" i="8" s="1"/>
  <c r="D33" i="21"/>
  <c r="E33" i="21"/>
  <c r="I33" i="21" s="1"/>
  <c r="K34" i="8" s="1"/>
  <c r="D34" i="21"/>
  <c r="E34" i="21"/>
  <c r="I34" i="21" s="1"/>
  <c r="K35" i="8" s="1"/>
  <c r="D35" i="21"/>
  <c r="E35" i="21"/>
  <c r="E5" i="21"/>
  <c r="D5" i="21"/>
  <c r="C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5" i="21"/>
  <c r="G5" i="21"/>
  <c r="B6" i="8" s="1"/>
  <c r="F4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I3" i="21"/>
  <c r="S2" i="21"/>
  <c r="E2" i="21"/>
  <c r="C2" i="21"/>
  <c r="A1" i="21"/>
  <c r="A1" i="1"/>
  <c r="E2" i="1"/>
  <c r="C2" i="1"/>
  <c r="G5" i="1"/>
  <c r="C6" i="8" s="1"/>
  <c r="I5" i="1"/>
  <c r="I6" i="1"/>
  <c r="L7" i="8" s="1"/>
  <c r="F4" i="1"/>
  <c r="L6" i="8" l="1"/>
  <c r="I35" i="21"/>
  <c r="K36" i="8" s="1"/>
  <c r="F35" i="21"/>
  <c r="N35" i="21" s="1"/>
  <c r="D6" i="8"/>
  <c r="Q5" i="5" s="1"/>
  <c r="Q6" i="5" s="1"/>
  <c r="C27" i="24"/>
  <c r="F7" i="21"/>
  <c r="N7" i="21" s="1"/>
  <c r="I5" i="21"/>
  <c r="E36" i="21"/>
  <c r="F8" i="21"/>
  <c r="N8" i="21" s="1"/>
  <c r="F6" i="21"/>
  <c r="N6" i="21" s="1"/>
  <c r="D36" i="21"/>
  <c r="F28" i="21"/>
  <c r="N28" i="21" s="1"/>
  <c r="F18" i="21"/>
  <c r="N18" i="21" s="1"/>
  <c r="F23" i="21"/>
  <c r="N23" i="21" s="1"/>
  <c r="F34" i="21"/>
  <c r="N34" i="21" s="1"/>
  <c r="F24" i="21"/>
  <c r="N24" i="21" s="1"/>
  <c r="F22" i="21"/>
  <c r="N22" i="21" s="1"/>
  <c r="F12" i="21"/>
  <c r="N12" i="21" s="1"/>
  <c r="F31" i="21"/>
  <c r="N31" i="21" s="1"/>
  <c r="F15" i="21"/>
  <c r="N15" i="21" s="1"/>
  <c r="F32" i="21"/>
  <c r="N32" i="21" s="1"/>
  <c r="F30" i="21"/>
  <c r="N30" i="21" s="1"/>
  <c r="F26" i="21"/>
  <c r="N26" i="21" s="1"/>
  <c r="F20" i="21"/>
  <c r="N20" i="21" s="1"/>
  <c r="F16" i="21"/>
  <c r="N16" i="21" s="1"/>
  <c r="F14" i="21"/>
  <c r="N14" i="21" s="1"/>
  <c r="F10" i="21"/>
  <c r="N10" i="21" s="1"/>
  <c r="J5" i="1"/>
  <c r="G6" i="1" s="1"/>
  <c r="F27" i="21"/>
  <c r="N27" i="21" s="1"/>
  <c r="F19" i="21"/>
  <c r="N19" i="21" s="1"/>
  <c r="F11" i="21"/>
  <c r="N11" i="21" s="1"/>
  <c r="F33" i="21"/>
  <c r="N33" i="21" s="1"/>
  <c r="F29" i="21"/>
  <c r="N29" i="21" s="1"/>
  <c r="F25" i="21"/>
  <c r="N25" i="21" s="1"/>
  <c r="F21" i="21"/>
  <c r="N21" i="21" s="1"/>
  <c r="F17" i="21"/>
  <c r="N17" i="21" s="1"/>
  <c r="F13" i="21"/>
  <c r="N13" i="21" s="1"/>
  <c r="F9" i="21"/>
  <c r="N9" i="21" s="1"/>
  <c r="F6" i="1"/>
  <c r="F5" i="21"/>
  <c r="N5" i="19"/>
  <c r="P5" i="19" s="1"/>
  <c r="T6" i="19"/>
  <c r="T37" i="19" s="1"/>
  <c r="J6" i="19"/>
  <c r="O6" i="19" s="1"/>
  <c r="T7" i="19"/>
  <c r="V7" i="19" s="1"/>
  <c r="J7" i="19"/>
  <c r="O7" i="19" s="1"/>
  <c r="T8" i="19"/>
  <c r="J8" i="19"/>
  <c r="O8" i="19" s="1"/>
  <c r="T9" i="19"/>
  <c r="V9" i="19" s="1"/>
  <c r="J9" i="19"/>
  <c r="O9" i="19" s="1"/>
  <c r="T10" i="19"/>
  <c r="J10" i="19"/>
  <c r="O10" i="19" s="1"/>
  <c r="T11" i="19"/>
  <c r="V11" i="19" s="1"/>
  <c r="J11" i="19"/>
  <c r="O11" i="19" s="1"/>
  <c r="T12" i="19"/>
  <c r="J12" i="19"/>
  <c r="O12" i="19" s="1"/>
  <c r="T13" i="19"/>
  <c r="V13" i="19" s="1"/>
  <c r="J13" i="19"/>
  <c r="O13" i="19" s="1"/>
  <c r="T14" i="19"/>
  <c r="J14" i="19"/>
  <c r="O14" i="19" s="1"/>
  <c r="T15" i="19"/>
  <c r="V15" i="19" s="1"/>
  <c r="J15" i="19"/>
  <c r="O15" i="19" s="1"/>
  <c r="T16" i="19"/>
  <c r="J16" i="19"/>
  <c r="O16" i="19" s="1"/>
  <c r="T17" i="19"/>
  <c r="V17" i="19" s="1"/>
  <c r="J17" i="19"/>
  <c r="O17" i="19" s="1"/>
  <c r="T18" i="19"/>
  <c r="J18" i="19"/>
  <c r="O18" i="19" s="1"/>
  <c r="T19" i="19"/>
  <c r="V19" i="19" s="1"/>
  <c r="J19" i="19"/>
  <c r="O19" i="19" s="1"/>
  <c r="T20" i="19"/>
  <c r="J20" i="19"/>
  <c r="O20" i="19" s="1"/>
  <c r="T21" i="19"/>
  <c r="V21" i="19" s="1"/>
  <c r="J21" i="19"/>
  <c r="O21" i="19" s="1"/>
  <c r="T22" i="19"/>
  <c r="J22" i="19"/>
  <c r="O22" i="19" s="1"/>
  <c r="T23" i="19"/>
  <c r="V23" i="19" s="1"/>
  <c r="J23" i="19"/>
  <c r="O23" i="19" s="1"/>
  <c r="T24" i="19"/>
  <c r="J24" i="19"/>
  <c r="O24" i="19" s="1"/>
  <c r="T25" i="19"/>
  <c r="V25" i="19" s="1"/>
  <c r="J25" i="19"/>
  <c r="O25" i="19" s="1"/>
  <c r="T26" i="19"/>
  <c r="J26" i="19"/>
  <c r="O26" i="19" s="1"/>
  <c r="T27" i="19"/>
  <c r="V27" i="19" s="1"/>
  <c r="J27" i="19"/>
  <c r="O27" i="19" s="1"/>
  <c r="T28" i="19"/>
  <c r="J28" i="19"/>
  <c r="O28" i="19" s="1"/>
  <c r="T29" i="19"/>
  <c r="V29" i="19" s="1"/>
  <c r="J29" i="19"/>
  <c r="O29" i="19" s="1"/>
  <c r="T30" i="19"/>
  <c r="J30" i="19"/>
  <c r="O30" i="19" s="1"/>
  <c r="T31" i="19"/>
  <c r="V31" i="19" s="1"/>
  <c r="J31" i="19"/>
  <c r="O31" i="19" s="1"/>
  <c r="T32" i="19"/>
  <c r="J32" i="19"/>
  <c r="O32" i="19" s="1"/>
  <c r="T33" i="19"/>
  <c r="V33" i="19" s="1"/>
  <c r="J33" i="19"/>
  <c r="T34" i="19"/>
  <c r="J34" i="19"/>
  <c r="T35" i="19"/>
  <c r="V35" i="19" s="1"/>
  <c r="J35" i="19"/>
  <c r="T36" i="19"/>
  <c r="J36" i="19"/>
  <c r="Q5" i="19"/>
  <c r="S5" i="19" s="1"/>
  <c r="U6" i="19"/>
  <c r="U7" i="19"/>
  <c r="U8" i="19"/>
  <c r="K8" i="14"/>
  <c r="U9" i="19"/>
  <c r="I8" i="1"/>
  <c r="L9" i="8" s="1"/>
  <c r="U10" i="19"/>
  <c r="K10" i="14"/>
  <c r="U10" i="14" s="1"/>
  <c r="U11" i="19"/>
  <c r="I10" i="1"/>
  <c r="L11" i="8" s="1"/>
  <c r="U12" i="19"/>
  <c r="I11" i="1"/>
  <c r="L12" i="8" s="1"/>
  <c r="M12" i="8" s="1"/>
  <c r="U13" i="19"/>
  <c r="I12" i="1"/>
  <c r="L13" i="8" s="1"/>
  <c r="U14" i="19"/>
  <c r="K14" i="14"/>
  <c r="U15" i="19"/>
  <c r="I14" i="1"/>
  <c r="L15" i="8" s="1"/>
  <c r="M15" i="8" s="1"/>
  <c r="U16" i="19"/>
  <c r="K16" i="14"/>
  <c r="U16" i="14" s="1"/>
  <c r="U17" i="19"/>
  <c r="I16" i="1"/>
  <c r="L17" i="8" s="1"/>
  <c r="U18" i="19"/>
  <c r="K18" i="14"/>
  <c r="U19" i="19"/>
  <c r="K19" i="5"/>
  <c r="O19" i="5" s="1"/>
  <c r="U20" i="19"/>
  <c r="K20" i="14"/>
  <c r="Q20" i="14" s="1"/>
  <c r="U21" i="19"/>
  <c r="I20" i="1"/>
  <c r="L21" i="8" s="1"/>
  <c r="M21" i="8" s="1"/>
  <c r="U22" i="19"/>
  <c r="K22" i="5"/>
  <c r="O22" i="5" s="1"/>
  <c r="U23" i="19"/>
  <c r="K23" i="5"/>
  <c r="O23" i="5" s="1"/>
  <c r="U24" i="19"/>
  <c r="K24" i="14"/>
  <c r="U24" i="14" s="1"/>
  <c r="U25" i="19"/>
  <c r="I24" i="1"/>
  <c r="L25" i="8" s="1"/>
  <c r="U26" i="19"/>
  <c r="K26" i="14"/>
  <c r="U26" i="14" s="1"/>
  <c r="U27" i="19"/>
  <c r="K27" i="5"/>
  <c r="U28" i="19"/>
  <c r="K28" i="14"/>
  <c r="U28" i="14" s="1"/>
  <c r="U29" i="19"/>
  <c r="K29" i="5"/>
  <c r="U30" i="19"/>
  <c r="K30" i="5"/>
  <c r="U31" i="19"/>
  <c r="I30" i="1"/>
  <c r="L31" i="8" s="1"/>
  <c r="U32" i="19"/>
  <c r="K32" i="14"/>
  <c r="U32" i="14" s="1"/>
  <c r="U33" i="19"/>
  <c r="I32" i="1"/>
  <c r="L33" i="8" s="1"/>
  <c r="U34" i="19"/>
  <c r="K34" i="5"/>
  <c r="U35" i="19"/>
  <c r="I34" i="1"/>
  <c r="L35" i="8" s="1"/>
  <c r="M35" i="8" s="1"/>
  <c r="U36" i="19"/>
  <c r="K36" i="5"/>
  <c r="X36" i="5" s="1"/>
  <c r="A41" i="19"/>
  <c r="V6" i="19"/>
  <c r="G34" i="5"/>
  <c r="G35" i="19"/>
  <c r="B33" i="1"/>
  <c r="C34" i="19"/>
  <c r="B34" i="1"/>
  <c r="C35" i="5"/>
  <c r="T7" i="5"/>
  <c r="H8" i="8"/>
  <c r="T9" i="5"/>
  <c r="AD10" i="19"/>
  <c r="T11" i="5"/>
  <c r="H12" i="8"/>
  <c r="T13" i="5"/>
  <c r="H14" i="8"/>
  <c r="T15" i="5"/>
  <c r="H16" i="8"/>
  <c r="T17" i="5"/>
  <c r="H18" i="8"/>
  <c r="T19" i="5"/>
  <c r="H20" i="8"/>
  <c r="T21" i="5"/>
  <c r="AD22" i="19"/>
  <c r="T23" i="5"/>
  <c r="H24" i="8"/>
  <c r="T25" i="5"/>
  <c r="H26" i="8"/>
  <c r="T27" i="5"/>
  <c r="H28" i="8"/>
  <c r="T29" i="5"/>
  <c r="H30" i="8"/>
  <c r="T31" i="5"/>
  <c r="T32" i="5"/>
  <c r="T33" i="5"/>
  <c r="AD34" i="19"/>
  <c r="T35" i="5"/>
  <c r="H36" i="8"/>
  <c r="C37" i="19"/>
  <c r="B37" i="19"/>
  <c r="Z5" i="19"/>
  <c r="AF2" i="19"/>
  <c r="AD2" i="19"/>
  <c r="J2" i="19"/>
  <c r="C2" i="19"/>
  <c r="W5" i="5"/>
  <c r="J2" i="5"/>
  <c r="C2" i="5"/>
  <c r="R5" i="14"/>
  <c r="U13" i="5"/>
  <c r="Y6" i="14"/>
  <c r="T6" i="5"/>
  <c r="AE13" i="19"/>
  <c r="C10" i="19"/>
  <c r="C11" i="19"/>
  <c r="C12" i="14"/>
  <c r="F6" i="19"/>
  <c r="C17" i="14"/>
  <c r="Z6" i="19"/>
  <c r="U8" i="5"/>
  <c r="Y10" i="14"/>
  <c r="AB11" i="5"/>
  <c r="U12" i="5"/>
  <c r="Y14" i="14"/>
  <c r="AE15" i="19"/>
  <c r="AE16" i="19"/>
  <c r="AE17" i="19"/>
  <c r="U18" i="5"/>
  <c r="U19" i="5"/>
  <c r="U20" i="5"/>
  <c r="U21" i="5"/>
  <c r="Y23" i="14"/>
  <c r="U24" i="5"/>
  <c r="U25" i="5"/>
  <c r="AB26" i="5"/>
  <c r="U27" i="5"/>
  <c r="AE29" i="19"/>
  <c r="Y30" i="14"/>
  <c r="U31" i="5"/>
  <c r="U33" i="5"/>
  <c r="U34" i="5"/>
  <c r="AE35" i="19"/>
  <c r="U36" i="5"/>
  <c r="U29" i="5"/>
  <c r="AE22" i="19"/>
  <c r="C18" i="14"/>
  <c r="AD9" i="19"/>
  <c r="AD7" i="19"/>
  <c r="AE10" i="19"/>
  <c r="K5" i="10"/>
  <c r="L5" i="10"/>
  <c r="M5" i="10"/>
  <c r="K6" i="10"/>
  <c r="L6" i="10"/>
  <c r="E6" i="9"/>
  <c r="M6" i="10" s="1"/>
  <c r="K7" i="10"/>
  <c r="L7" i="10"/>
  <c r="E7" i="9"/>
  <c r="M7" i="10" s="1"/>
  <c r="K8" i="10"/>
  <c r="L8" i="10"/>
  <c r="E8" i="9"/>
  <c r="M8" i="10" s="1"/>
  <c r="K9" i="10"/>
  <c r="L9" i="10"/>
  <c r="E9" i="9"/>
  <c r="M9" i="10" s="1"/>
  <c r="K10" i="10"/>
  <c r="L10" i="10"/>
  <c r="E10" i="9"/>
  <c r="M10" i="10" s="1"/>
  <c r="K11" i="10"/>
  <c r="L11" i="10"/>
  <c r="E11" i="9"/>
  <c r="M11" i="10" s="1"/>
  <c r="K12" i="10"/>
  <c r="L12" i="10"/>
  <c r="E12" i="9"/>
  <c r="M12" i="10" s="1"/>
  <c r="K13" i="10"/>
  <c r="L13" i="10"/>
  <c r="E13" i="9"/>
  <c r="M13" i="10" s="1"/>
  <c r="K14" i="10"/>
  <c r="L14" i="10"/>
  <c r="E14" i="9"/>
  <c r="M14" i="10" s="1"/>
  <c r="K15" i="10"/>
  <c r="L15" i="10"/>
  <c r="E15" i="9"/>
  <c r="M15" i="10" s="1"/>
  <c r="K16" i="10"/>
  <c r="L16" i="10"/>
  <c r="E16" i="9"/>
  <c r="M16" i="10" s="1"/>
  <c r="K17" i="10"/>
  <c r="L17" i="10"/>
  <c r="E17" i="9"/>
  <c r="M17" i="10" s="1"/>
  <c r="K18" i="10"/>
  <c r="L18" i="10"/>
  <c r="E18" i="9"/>
  <c r="M18" i="10" s="1"/>
  <c r="K19" i="10"/>
  <c r="L19" i="10"/>
  <c r="E19" i="9"/>
  <c r="M19" i="10" s="1"/>
  <c r="F4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C19" i="19"/>
  <c r="H21" i="8"/>
  <c r="C20" i="14"/>
  <c r="B18" i="19"/>
  <c r="B7" i="19"/>
  <c r="B8" i="19"/>
  <c r="B9" i="19"/>
  <c r="B10" i="19"/>
  <c r="B11" i="19"/>
  <c r="B12" i="19"/>
  <c r="D12" i="19" s="1"/>
  <c r="B13" i="19"/>
  <c r="B14" i="19"/>
  <c r="B15" i="19"/>
  <c r="B16" i="19"/>
  <c r="B17" i="19"/>
  <c r="D17" i="19" s="1"/>
  <c r="B19" i="19"/>
  <c r="B6" i="19"/>
  <c r="C22" i="14"/>
  <c r="B20" i="19"/>
  <c r="D20" i="19" s="1"/>
  <c r="G6" i="14"/>
  <c r="G7" i="5"/>
  <c r="G8" i="19"/>
  <c r="G9" i="5"/>
  <c r="G10" i="5"/>
  <c r="G11" i="5"/>
  <c r="G12" i="5"/>
  <c r="G13" i="19"/>
  <c r="G14" i="19"/>
  <c r="G15" i="19"/>
  <c r="G16" i="5"/>
  <c r="G17" i="19"/>
  <c r="G18" i="5"/>
  <c r="G19" i="19"/>
  <c r="G20" i="5"/>
  <c r="G21" i="19"/>
  <c r="G22" i="5"/>
  <c r="G23" i="19"/>
  <c r="G24" i="5"/>
  <c r="G25" i="19"/>
  <c r="G26" i="14"/>
  <c r="G27" i="19"/>
  <c r="G28" i="14"/>
  <c r="G29" i="19"/>
  <c r="G30" i="14"/>
  <c r="G31" i="19"/>
  <c r="G32" i="14"/>
  <c r="G33" i="19"/>
  <c r="G36" i="19"/>
  <c r="F8" i="19"/>
  <c r="F10" i="19"/>
  <c r="F12" i="19"/>
  <c r="F13" i="19"/>
  <c r="F14" i="19"/>
  <c r="F16" i="19"/>
  <c r="F18" i="19"/>
  <c r="F19" i="19"/>
  <c r="F20" i="19"/>
  <c r="F21" i="19"/>
  <c r="F22" i="19"/>
  <c r="F23" i="19"/>
  <c r="F24" i="19"/>
  <c r="F25" i="19"/>
  <c r="F26" i="19"/>
  <c r="F28" i="19"/>
  <c r="F30" i="19"/>
  <c r="F32" i="19"/>
  <c r="F34" i="19"/>
  <c r="F35" i="19"/>
  <c r="F36" i="19"/>
  <c r="C23" i="14"/>
  <c r="Z27" i="19"/>
  <c r="Z9" i="19"/>
  <c r="B21" i="19"/>
  <c r="D21" i="19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1" i="1"/>
  <c r="B32" i="1"/>
  <c r="B35" i="1"/>
  <c r="B5" i="1"/>
  <c r="B8" i="16"/>
  <c r="E8" i="16" s="1"/>
  <c r="B10" i="16"/>
  <c r="E10" i="16" s="1"/>
  <c r="B12" i="16"/>
  <c r="E12" i="16" s="1"/>
  <c r="B14" i="16"/>
  <c r="E14" i="16" s="1"/>
  <c r="B16" i="16"/>
  <c r="E16" i="16" s="1"/>
  <c r="B18" i="16"/>
  <c r="B20" i="16"/>
  <c r="E20" i="16" s="1"/>
  <c r="B22" i="16"/>
  <c r="E22" i="16" s="1"/>
  <c r="B6" i="16"/>
  <c r="E6" i="16" s="1"/>
  <c r="C24" i="14"/>
  <c r="B22" i="19"/>
  <c r="D22" i="19" s="1"/>
  <c r="B23" i="19"/>
  <c r="D23" i="19" s="1"/>
  <c r="C26" i="5"/>
  <c r="B24" i="19"/>
  <c r="C7" i="19"/>
  <c r="C8" i="19"/>
  <c r="C9" i="19"/>
  <c r="C13" i="19"/>
  <c r="C14" i="19"/>
  <c r="C16" i="19"/>
  <c r="C6" i="14"/>
  <c r="C27" i="14"/>
  <c r="B25" i="19"/>
  <c r="D25" i="19" s="1"/>
  <c r="U2" i="5"/>
  <c r="C29" i="19"/>
  <c r="B26" i="19"/>
  <c r="D26" i="19" s="1"/>
  <c r="J26" i="5"/>
  <c r="N26" i="5" s="1"/>
  <c r="J27" i="5"/>
  <c r="N27" i="5" s="1"/>
  <c r="J28" i="5"/>
  <c r="J29" i="5"/>
  <c r="W29" i="5" s="1"/>
  <c r="J30" i="5"/>
  <c r="N30" i="5" s="1"/>
  <c r="J31" i="5"/>
  <c r="J32" i="5"/>
  <c r="W32" i="5" s="1"/>
  <c r="J33" i="5"/>
  <c r="J34" i="5"/>
  <c r="W34" i="5" s="1"/>
  <c r="J35" i="5"/>
  <c r="J36" i="5"/>
  <c r="N36" i="5" s="1"/>
  <c r="F26" i="5"/>
  <c r="F27" i="5"/>
  <c r="F28" i="5"/>
  <c r="F29" i="5"/>
  <c r="F30" i="5"/>
  <c r="F31" i="5"/>
  <c r="F32" i="5"/>
  <c r="F33" i="5"/>
  <c r="F34" i="5"/>
  <c r="F35" i="5"/>
  <c r="F36" i="5"/>
  <c r="C30" i="19"/>
  <c r="B27" i="19"/>
  <c r="D27" i="19" s="1"/>
  <c r="C31" i="5"/>
  <c r="B28" i="19"/>
  <c r="D28" i="19" s="1"/>
  <c r="C32" i="19"/>
  <c r="B29" i="19"/>
  <c r="C33" i="19"/>
  <c r="C36" i="14"/>
  <c r="B30" i="19"/>
  <c r="E2" i="8"/>
  <c r="B31" i="19"/>
  <c r="B6" i="5"/>
  <c r="B32" i="19"/>
  <c r="Q37" i="8"/>
  <c r="B33" i="19"/>
  <c r="B34" i="19"/>
  <c r="B35" i="19"/>
  <c r="B36" i="19"/>
  <c r="C20" i="12"/>
  <c r="C19" i="12"/>
  <c r="B7" i="5"/>
  <c r="M36" i="16"/>
  <c r="U36" i="16" s="1"/>
  <c r="I36" i="16"/>
  <c r="B36" i="16"/>
  <c r="E36" i="16" s="1"/>
  <c r="A36" i="16"/>
  <c r="M35" i="16"/>
  <c r="U35" i="16" s="1"/>
  <c r="I35" i="16"/>
  <c r="B35" i="16"/>
  <c r="E35" i="16" s="1"/>
  <c r="A35" i="16"/>
  <c r="M34" i="16"/>
  <c r="U34" i="16" s="1"/>
  <c r="I34" i="16"/>
  <c r="B34" i="16"/>
  <c r="E34" i="16" s="1"/>
  <c r="A34" i="16"/>
  <c r="M33" i="16"/>
  <c r="U33" i="16" s="1"/>
  <c r="I33" i="16"/>
  <c r="B33" i="16"/>
  <c r="E33" i="16" s="1"/>
  <c r="A33" i="16"/>
  <c r="M32" i="16"/>
  <c r="U32" i="16" s="1"/>
  <c r="I32" i="16"/>
  <c r="B32" i="16"/>
  <c r="E32" i="16" s="1"/>
  <c r="A32" i="16"/>
  <c r="M31" i="16"/>
  <c r="U31" i="16" s="1"/>
  <c r="I31" i="16"/>
  <c r="B31" i="16"/>
  <c r="E31" i="16" s="1"/>
  <c r="A31" i="16"/>
  <c r="M30" i="16"/>
  <c r="U30" i="16" s="1"/>
  <c r="I30" i="16"/>
  <c r="B30" i="16"/>
  <c r="E30" i="16" s="1"/>
  <c r="A30" i="16"/>
  <c r="M29" i="16"/>
  <c r="U29" i="16" s="1"/>
  <c r="I29" i="16"/>
  <c r="B29" i="16"/>
  <c r="A29" i="16"/>
  <c r="M28" i="16"/>
  <c r="U28" i="16" s="1"/>
  <c r="I28" i="16"/>
  <c r="B28" i="16"/>
  <c r="E28" i="16" s="1"/>
  <c r="A28" i="16"/>
  <c r="M27" i="16"/>
  <c r="U27" i="16" s="1"/>
  <c r="I27" i="16"/>
  <c r="B27" i="16"/>
  <c r="E27" i="16" s="1"/>
  <c r="A27" i="16"/>
  <c r="M26" i="16"/>
  <c r="U26" i="16" s="1"/>
  <c r="I26" i="16"/>
  <c r="B26" i="16"/>
  <c r="E26" i="16" s="1"/>
  <c r="A26" i="16"/>
  <c r="M25" i="16"/>
  <c r="U25" i="16" s="1"/>
  <c r="I25" i="16"/>
  <c r="B25" i="16"/>
  <c r="E25" i="16" s="1"/>
  <c r="A25" i="16"/>
  <c r="M24" i="16"/>
  <c r="U24" i="16" s="1"/>
  <c r="I24" i="16"/>
  <c r="B24" i="16"/>
  <c r="E24" i="16" s="1"/>
  <c r="A24" i="16"/>
  <c r="M23" i="16"/>
  <c r="U23" i="16" s="1"/>
  <c r="I23" i="16"/>
  <c r="B23" i="16"/>
  <c r="E23" i="16" s="1"/>
  <c r="A23" i="16"/>
  <c r="M22" i="16"/>
  <c r="U22" i="16" s="1"/>
  <c r="I22" i="16"/>
  <c r="A22" i="16"/>
  <c r="M21" i="16"/>
  <c r="Q21" i="16" s="1"/>
  <c r="R21" i="16" s="1"/>
  <c r="I21" i="16"/>
  <c r="B21" i="16"/>
  <c r="E21" i="16" s="1"/>
  <c r="A21" i="16"/>
  <c r="M20" i="16"/>
  <c r="U20" i="16" s="1"/>
  <c r="I20" i="16"/>
  <c r="A20" i="16"/>
  <c r="M19" i="16"/>
  <c r="U19" i="16" s="1"/>
  <c r="I19" i="16"/>
  <c r="B19" i="16"/>
  <c r="E19" i="16" s="1"/>
  <c r="A19" i="16"/>
  <c r="M18" i="16"/>
  <c r="U18" i="16" s="1"/>
  <c r="Q18" i="16"/>
  <c r="R18" i="16" s="1"/>
  <c r="I18" i="16"/>
  <c r="A18" i="16"/>
  <c r="M17" i="16"/>
  <c r="U17" i="16" s="1"/>
  <c r="I17" i="16"/>
  <c r="B17" i="16"/>
  <c r="E17" i="16" s="1"/>
  <c r="A17" i="16"/>
  <c r="M16" i="16"/>
  <c r="U16" i="16" s="1"/>
  <c r="I16" i="16"/>
  <c r="A16" i="16"/>
  <c r="M15" i="16"/>
  <c r="U15" i="16" s="1"/>
  <c r="I15" i="16"/>
  <c r="B15" i="16"/>
  <c r="E15" i="16" s="1"/>
  <c r="A15" i="16"/>
  <c r="M14" i="16"/>
  <c r="U14" i="16" s="1"/>
  <c r="I14" i="16"/>
  <c r="A14" i="16"/>
  <c r="M13" i="16"/>
  <c r="U13" i="16" s="1"/>
  <c r="I13" i="16"/>
  <c r="B13" i="16"/>
  <c r="E13" i="16" s="1"/>
  <c r="A13" i="16"/>
  <c r="M12" i="16"/>
  <c r="U12" i="16" s="1"/>
  <c r="I12" i="16"/>
  <c r="A12" i="16"/>
  <c r="M11" i="16"/>
  <c r="U11" i="16" s="1"/>
  <c r="I11" i="16"/>
  <c r="B11" i="16"/>
  <c r="E11" i="16" s="1"/>
  <c r="A11" i="16"/>
  <c r="M10" i="16"/>
  <c r="U10" i="16" s="1"/>
  <c r="I10" i="16"/>
  <c r="A10" i="16"/>
  <c r="M9" i="16"/>
  <c r="U9" i="16" s="1"/>
  <c r="I9" i="16"/>
  <c r="B9" i="16"/>
  <c r="E9" i="16" s="1"/>
  <c r="A9" i="16"/>
  <c r="M8" i="16"/>
  <c r="U8" i="16" s="1"/>
  <c r="I8" i="16"/>
  <c r="A8" i="16"/>
  <c r="M7" i="16"/>
  <c r="U7" i="16" s="1"/>
  <c r="I7" i="16"/>
  <c r="D7" i="16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D29" i="16" s="1"/>
  <c r="D30" i="16" s="1"/>
  <c r="D31" i="16" s="1"/>
  <c r="D32" i="16" s="1"/>
  <c r="D33" i="16" s="1"/>
  <c r="D34" i="16" s="1"/>
  <c r="D35" i="16" s="1"/>
  <c r="D36" i="16" s="1"/>
  <c r="B7" i="16"/>
  <c r="E7" i="16" s="1"/>
  <c r="A7" i="16"/>
  <c r="M6" i="16"/>
  <c r="Q6" i="16" s="1"/>
  <c r="R6" i="16" s="1"/>
  <c r="I6" i="16"/>
  <c r="A6" i="16"/>
  <c r="N3" i="16"/>
  <c r="E3" i="16"/>
  <c r="W2" i="16"/>
  <c r="A41" i="16" s="1"/>
  <c r="O2" i="16"/>
  <c r="G2" i="16"/>
  <c r="C2" i="16"/>
  <c r="G36" i="15"/>
  <c r="F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C5" i="15"/>
  <c r="B5" i="15"/>
  <c r="N2" i="15"/>
  <c r="H2" i="15"/>
  <c r="B2" i="15"/>
  <c r="A41" i="14"/>
  <c r="C37" i="14"/>
  <c r="B37" i="14"/>
  <c r="D37" i="14" s="1"/>
  <c r="J36" i="14"/>
  <c r="T36" i="14" s="1"/>
  <c r="F36" i="14"/>
  <c r="H36" i="14" s="1"/>
  <c r="K35" i="14"/>
  <c r="Q35" i="14" s="1"/>
  <c r="J35" i="14"/>
  <c r="N35" i="14" s="1"/>
  <c r="F35" i="14"/>
  <c r="H35" i="14" s="1"/>
  <c r="J34" i="14"/>
  <c r="T34" i="14" s="1"/>
  <c r="F34" i="14"/>
  <c r="Y33" i="14"/>
  <c r="J33" i="14"/>
  <c r="T33" i="14" s="1"/>
  <c r="J32" i="14"/>
  <c r="N32" i="14" s="1"/>
  <c r="F32" i="14"/>
  <c r="J31" i="14"/>
  <c r="T31" i="14" s="1"/>
  <c r="J30" i="14"/>
  <c r="F30" i="14"/>
  <c r="X29" i="14"/>
  <c r="J29" i="14"/>
  <c r="N29" i="14" s="1"/>
  <c r="J28" i="14"/>
  <c r="T28" i="14" s="1"/>
  <c r="F28" i="14"/>
  <c r="J27" i="14"/>
  <c r="N27" i="14" s="1"/>
  <c r="J26" i="14"/>
  <c r="T26" i="14" s="1"/>
  <c r="F26" i="14"/>
  <c r="Y25" i="14"/>
  <c r="J25" i="14"/>
  <c r="N25" i="14" s="1"/>
  <c r="F25" i="14"/>
  <c r="J24" i="14"/>
  <c r="N24" i="14" s="1"/>
  <c r="F24" i="14"/>
  <c r="J23" i="14"/>
  <c r="T23" i="14" s="1"/>
  <c r="F23" i="14"/>
  <c r="J22" i="14"/>
  <c r="T22" i="14" s="1"/>
  <c r="F22" i="14"/>
  <c r="J21" i="14"/>
  <c r="T21" i="14" s="1"/>
  <c r="F21" i="14"/>
  <c r="H21" i="14" s="1"/>
  <c r="J20" i="14"/>
  <c r="N20" i="14" s="1"/>
  <c r="F20" i="14"/>
  <c r="J19" i="14"/>
  <c r="T19" i="14" s="1"/>
  <c r="F19" i="14"/>
  <c r="J18" i="14"/>
  <c r="T18" i="14" s="1"/>
  <c r="F18" i="14"/>
  <c r="J17" i="14"/>
  <c r="N17" i="14" s="1"/>
  <c r="J16" i="14"/>
  <c r="T16" i="14" s="1"/>
  <c r="F16" i="14"/>
  <c r="J15" i="14"/>
  <c r="N15" i="14" s="1"/>
  <c r="J14" i="14"/>
  <c r="N14" i="14" s="1"/>
  <c r="F14" i="14"/>
  <c r="Y13" i="14"/>
  <c r="J13" i="14"/>
  <c r="T13" i="14" s="1"/>
  <c r="F13" i="14"/>
  <c r="J12" i="14"/>
  <c r="F12" i="14"/>
  <c r="J11" i="14"/>
  <c r="T11" i="14" s="1"/>
  <c r="J10" i="14"/>
  <c r="N10" i="14" s="1"/>
  <c r="F10" i="14"/>
  <c r="H10" i="14" s="1"/>
  <c r="J9" i="14"/>
  <c r="T9" i="14" s="1"/>
  <c r="J8" i="14"/>
  <c r="F8" i="14"/>
  <c r="X7" i="14"/>
  <c r="K7" i="14"/>
  <c r="Q7" i="14" s="1"/>
  <c r="J7" i="14"/>
  <c r="T7" i="14" s="1"/>
  <c r="K6" i="14"/>
  <c r="J6" i="14"/>
  <c r="N6" i="14" s="1"/>
  <c r="F6" i="14"/>
  <c r="B6" i="14"/>
  <c r="AA2" i="14"/>
  <c r="X2" i="14"/>
  <c r="L2" i="14"/>
  <c r="C2" i="14"/>
  <c r="E29" i="16"/>
  <c r="U6" i="16"/>
  <c r="E18" i="16"/>
  <c r="N21" i="14"/>
  <c r="T25" i="14"/>
  <c r="B7" i="14"/>
  <c r="B8" i="14"/>
  <c r="B9" i="14"/>
  <c r="B10" i="14"/>
  <c r="B11" i="14"/>
  <c r="G16" i="11"/>
  <c r="B12" i="14"/>
  <c r="C37" i="5"/>
  <c r="B37" i="5"/>
  <c r="B13" i="14"/>
  <c r="B14" i="14"/>
  <c r="AA2" i="5"/>
  <c r="N2" i="8"/>
  <c r="AA7" i="5"/>
  <c r="AA9" i="5"/>
  <c r="AB12" i="5"/>
  <c r="AB13" i="5"/>
  <c r="AB21" i="5"/>
  <c r="AB33" i="5"/>
  <c r="AA36" i="5"/>
  <c r="E5" i="10"/>
  <c r="A2" i="10"/>
  <c r="A1" i="10"/>
  <c r="A3" i="9"/>
  <c r="A2" i="9"/>
  <c r="K6" i="5"/>
  <c r="K7" i="5"/>
  <c r="O7" i="5" s="1"/>
  <c r="J6" i="5"/>
  <c r="W6" i="5" s="1"/>
  <c r="J7" i="5"/>
  <c r="W7" i="5" s="1"/>
  <c r="J8" i="5"/>
  <c r="N8" i="5" s="1"/>
  <c r="J9" i="5"/>
  <c r="W9" i="5" s="1"/>
  <c r="J10" i="5"/>
  <c r="W10" i="5" s="1"/>
  <c r="J11" i="5"/>
  <c r="W11" i="5" s="1"/>
  <c r="J12" i="5"/>
  <c r="N12" i="5" s="1"/>
  <c r="J13" i="5"/>
  <c r="W13" i="5" s="1"/>
  <c r="J14" i="5"/>
  <c r="W14" i="5" s="1"/>
  <c r="J15" i="5"/>
  <c r="W15" i="5" s="1"/>
  <c r="J16" i="5"/>
  <c r="N16" i="5" s="1"/>
  <c r="J17" i="5"/>
  <c r="W17" i="5" s="1"/>
  <c r="J18" i="5"/>
  <c r="W18" i="5" s="1"/>
  <c r="J19" i="5"/>
  <c r="N19" i="5" s="1"/>
  <c r="J20" i="5"/>
  <c r="N20" i="5" s="1"/>
  <c r="J21" i="5"/>
  <c r="W21" i="5" s="1"/>
  <c r="J22" i="5"/>
  <c r="W22" i="5" s="1"/>
  <c r="J23" i="5"/>
  <c r="N23" i="5" s="1"/>
  <c r="J24" i="5"/>
  <c r="N24" i="5" s="1"/>
  <c r="J25" i="5"/>
  <c r="W25" i="5" s="1"/>
  <c r="F6" i="5"/>
  <c r="F7" i="5"/>
  <c r="H7" i="5" s="1"/>
  <c r="F8" i="5"/>
  <c r="H8" i="5" s="1"/>
  <c r="F9" i="5"/>
  <c r="H9" i="5" s="1"/>
  <c r="F10" i="5"/>
  <c r="F11" i="5"/>
  <c r="H11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H17" i="5" s="1"/>
  <c r="B2" i="8"/>
  <c r="B15" i="14"/>
  <c r="B8" i="5"/>
  <c r="F18" i="5"/>
  <c r="AC2" i="5"/>
  <c r="H3" i="1"/>
  <c r="F1" i="11"/>
  <c r="K31" i="15"/>
  <c r="M31" i="15" s="1"/>
  <c r="L11" i="15"/>
  <c r="K15" i="15"/>
  <c r="M15" i="15" s="1"/>
  <c r="K11" i="15"/>
  <c r="M11" i="15" s="1"/>
  <c r="K9" i="15"/>
  <c r="M9" i="15" s="1"/>
  <c r="L7" i="15"/>
  <c r="B16" i="14"/>
  <c r="B9" i="5"/>
  <c r="F19" i="5"/>
  <c r="B17" i="14"/>
  <c r="B10" i="5"/>
  <c r="F20" i="5"/>
  <c r="B18" i="14"/>
  <c r="B11" i="5"/>
  <c r="F21" i="5"/>
  <c r="B19" i="14"/>
  <c r="B12" i="5"/>
  <c r="F22" i="5"/>
  <c r="B20" i="14"/>
  <c r="B13" i="5"/>
  <c r="F23" i="5"/>
  <c r="C21" i="14"/>
  <c r="B21" i="14"/>
  <c r="C21" i="5"/>
  <c r="B14" i="5"/>
  <c r="F24" i="5"/>
  <c r="B22" i="14"/>
  <c r="B15" i="5"/>
  <c r="F25" i="5"/>
  <c r="B23" i="14"/>
  <c r="B16" i="5"/>
  <c r="B24" i="14"/>
  <c r="B24" i="5"/>
  <c r="B17" i="5"/>
  <c r="B25" i="14"/>
  <c r="B25" i="5"/>
  <c r="B18" i="5"/>
  <c r="B26" i="14"/>
  <c r="B26" i="5"/>
  <c r="B19" i="5"/>
  <c r="B27" i="14"/>
  <c r="B27" i="5"/>
  <c r="B20" i="5"/>
  <c r="C28" i="14"/>
  <c r="B28" i="14"/>
  <c r="B28" i="5"/>
  <c r="C28" i="5"/>
  <c r="B21" i="5"/>
  <c r="B29" i="14"/>
  <c r="B29" i="5"/>
  <c r="B22" i="5"/>
  <c r="B30" i="14"/>
  <c r="B30" i="5"/>
  <c r="B23" i="5"/>
  <c r="B31" i="14"/>
  <c r="B31" i="5"/>
  <c r="B32" i="14"/>
  <c r="B32" i="5"/>
  <c r="B33" i="14"/>
  <c r="B33" i="5"/>
  <c r="B34" i="14"/>
  <c r="D34" i="14" s="1"/>
  <c r="B34" i="5"/>
  <c r="B35" i="14"/>
  <c r="B35" i="5"/>
  <c r="B36" i="14"/>
  <c r="B36" i="5"/>
  <c r="A41" i="5"/>
  <c r="G35" i="11"/>
  <c r="A20" i="10"/>
  <c r="B21" i="9"/>
  <c r="Z11" i="19" l="1"/>
  <c r="Z13" i="19"/>
  <c r="Z23" i="19"/>
  <c r="Z21" i="19"/>
  <c r="Z25" i="19"/>
  <c r="G29" i="5"/>
  <c r="E20" i="9"/>
  <c r="Z18" i="19"/>
  <c r="C24" i="24"/>
  <c r="C24" i="21"/>
  <c r="Q31" i="16"/>
  <c r="R31" i="16" s="1"/>
  <c r="E19" i="10"/>
  <c r="I36" i="21"/>
  <c r="K6" i="8"/>
  <c r="M6" i="8" s="1"/>
  <c r="V29" i="5"/>
  <c r="V25" i="5"/>
  <c r="V21" i="5"/>
  <c r="V19" i="5"/>
  <c r="G8" i="14"/>
  <c r="G14" i="5"/>
  <c r="G35" i="14"/>
  <c r="J5" i="21"/>
  <c r="G6" i="21" s="1"/>
  <c r="K11" i="5"/>
  <c r="O11" i="5" s="1"/>
  <c r="K21" i="14"/>
  <c r="Q21" i="14" s="1"/>
  <c r="X31" i="14"/>
  <c r="U21" i="16"/>
  <c r="Q23" i="16"/>
  <c r="R23" i="16" s="1"/>
  <c r="Q10" i="16"/>
  <c r="R10" i="16" s="1"/>
  <c r="O5" i="14"/>
  <c r="Y20" i="14"/>
  <c r="Q13" i="16"/>
  <c r="R13" i="16" s="1"/>
  <c r="Q28" i="16"/>
  <c r="R28" i="16" s="1"/>
  <c r="Q36" i="16"/>
  <c r="R36" i="16" s="1"/>
  <c r="AE21" i="19"/>
  <c r="G21" i="14"/>
  <c r="K12" i="14"/>
  <c r="U12" i="14" s="1"/>
  <c r="Q9" i="16"/>
  <c r="R9" i="16" s="1"/>
  <c r="M37" i="16"/>
  <c r="H42" i="16" s="1"/>
  <c r="H17" i="8"/>
  <c r="T35" i="14"/>
  <c r="Q7" i="16"/>
  <c r="R7" i="16" s="1"/>
  <c r="Q20" i="16"/>
  <c r="R20" i="16" s="1"/>
  <c r="Q24" i="16"/>
  <c r="R24" i="16" s="1"/>
  <c r="Q32" i="16"/>
  <c r="R32" i="16" s="1"/>
  <c r="H13" i="8"/>
  <c r="H36" i="15"/>
  <c r="Q12" i="16"/>
  <c r="R12" i="16" s="1"/>
  <c r="Q35" i="16"/>
  <c r="R35" i="16" s="1"/>
  <c r="H29" i="8"/>
  <c r="H9" i="8"/>
  <c r="C33" i="5"/>
  <c r="C8" i="5"/>
  <c r="C14" i="5"/>
  <c r="C9" i="5"/>
  <c r="C16" i="5"/>
  <c r="C16" i="14"/>
  <c r="G6" i="5"/>
  <c r="AB17" i="5"/>
  <c r="Y17" i="14"/>
  <c r="C32" i="14"/>
  <c r="C26" i="14"/>
  <c r="C20" i="5"/>
  <c r="H33" i="8"/>
  <c r="H25" i="8"/>
  <c r="F36" i="21"/>
  <c r="C34" i="5"/>
  <c r="K15" i="5"/>
  <c r="O15" i="5" s="1"/>
  <c r="X16" i="14"/>
  <c r="AD12" i="19"/>
  <c r="AD14" i="19"/>
  <c r="N5" i="21"/>
  <c r="O5" i="21" s="1"/>
  <c r="O6" i="21" s="1"/>
  <c r="O7" i="21" s="1"/>
  <c r="O8" i="21" s="1"/>
  <c r="O9" i="21" s="1"/>
  <c r="O10" i="21" s="1"/>
  <c r="O11" i="21" s="1"/>
  <c r="O12" i="21" s="1"/>
  <c r="O13" i="21" s="1"/>
  <c r="O14" i="21" s="1"/>
  <c r="O15" i="21" s="1"/>
  <c r="O16" i="21" s="1"/>
  <c r="O17" i="21" s="1"/>
  <c r="O18" i="21" s="1"/>
  <c r="O19" i="21" s="1"/>
  <c r="O20" i="21" s="1"/>
  <c r="O21" i="21" s="1"/>
  <c r="O22" i="21" s="1"/>
  <c r="O23" i="21" s="1"/>
  <c r="O24" i="21" s="1"/>
  <c r="O25" i="21" s="1"/>
  <c r="O26" i="21" s="1"/>
  <c r="O27" i="21" s="1"/>
  <c r="O28" i="21" s="1"/>
  <c r="O29" i="21" s="1"/>
  <c r="O30" i="21" s="1"/>
  <c r="O31" i="21" s="1"/>
  <c r="O32" i="21" s="1"/>
  <c r="O33" i="21" s="1"/>
  <c r="O34" i="21" s="1"/>
  <c r="O35" i="21" s="1"/>
  <c r="C33" i="14"/>
  <c r="C30" i="5"/>
  <c r="C27" i="5"/>
  <c r="G17" i="5"/>
  <c r="C9" i="14"/>
  <c r="Y34" i="14"/>
  <c r="H35" i="8"/>
  <c r="H31" i="8"/>
  <c r="H27" i="8"/>
  <c r="H23" i="8"/>
  <c r="H19" i="8"/>
  <c r="H15" i="8"/>
  <c r="H11" i="8"/>
  <c r="AD17" i="19"/>
  <c r="AD13" i="19"/>
  <c r="C36" i="5"/>
  <c r="C22" i="5"/>
  <c r="C17" i="5"/>
  <c r="G8" i="5"/>
  <c r="K25" i="5"/>
  <c r="X25" i="5" s="1"/>
  <c r="K21" i="5"/>
  <c r="X21" i="5" s="1"/>
  <c r="K17" i="5"/>
  <c r="X17" i="5" s="1"/>
  <c r="K13" i="5"/>
  <c r="X13" i="5" s="1"/>
  <c r="K9" i="5"/>
  <c r="O9" i="5" s="1"/>
  <c r="AB36" i="5"/>
  <c r="AB34" i="5"/>
  <c r="AA30" i="5"/>
  <c r="AA24" i="5"/>
  <c r="AB18" i="5"/>
  <c r="AA14" i="5"/>
  <c r="C10" i="14"/>
  <c r="C8" i="14"/>
  <c r="G14" i="14"/>
  <c r="K15" i="14"/>
  <c r="U15" i="14" s="1"/>
  <c r="Y18" i="14"/>
  <c r="K22" i="14"/>
  <c r="U22" i="14" s="1"/>
  <c r="K31" i="14"/>
  <c r="Q31" i="14" s="1"/>
  <c r="X32" i="14"/>
  <c r="AE20" i="19"/>
  <c r="AD28" i="19"/>
  <c r="C34" i="14"/>
  <c r="C29" i="14"/>
  <c r="C23" i="5"/>
  <c r="C13" i="5"/>
  <c r="C19" i="5"/>
  <c r="C19" i="14"/>
  <c r="C10" i="5"/>
  <c r="K24" i="5"/>
  <c r="O24" i="5" s="1"/>
  <c r="P24" i="5" s="1"/>
  <c r="K20" i="5"/>
  <c r="O20" i="5" s="1"/>
  <c r="P20" i="5" s="1"/>
  <c r="K18" i="5"/>
  <c r="O18" i="5" s="1"/>
  <c r="K16" i="5"/>
  <c r="O16" i="5" s="1"/>
  <c r="P16" i="5" s="1"/>
  <c r="K14" i="5"/>
  <c r="O14" i="5" s="1"/>
  <c r="K12" i="5"/>
  <c r="O12" i="5" s="1"/>
  <c r="P12" i="5" s="1"/>
  <c r="K10" i="5"/>
  <c r="O10" i="5" s="1"/>
  <c r="K8" i="5"/>
  <c r="O8" i="5" s="1"/>
  <c r="P8" i="5" s="1"/>
  <c r="AA32" i="5"/>
  <c r="AB29" i="5"/>
  <c r="AB25" i="5"/>
  <c r="AA22" i="5"/>
  <c r="AA16" i="5"/>
  <c r="AA8" i="5"/>
  <c r="C13" i="14"/>
  <c r="X10" i="14"/>
  <c r="Z10" i="14" s="1"/>
  <c r="K11" i="14"/>
  <c r="Q11" i="14" s="1"/>
  <c r="Y15" i="14"/>
  <c r="Y21" i="14"/>
  <c r="X26" i="14"/>
  <c r="X28" i="14"/>
  <c r="K30" i="14"/>
  <c r="U30" i="14" s="1"/>
  <c r="K34" i="14"/>
  <c r="Q34" i="14" s="1"/>
  <c r="G35" i="5"/>
  <c r="K35" i="5"/>
  <c r="O35" i="5" s="1"/>
  <c r="K33" i="5"/>
  <c r="O33" i="5" s="1"/>
  <c r="K32" i="5"/>
  <c r="O32" i="5" s="1"/>
  <c r="K31" i="5"/>
  <c r="X31" i="5" s="1"/>
  <c r="K28" i="5"/>
  <c r="O28" i="5" s="1"/>
  <c r="K26" i="5"/>
  <c r="O26" i="5" s="1"/>
  <c r="P26" i="5" s="1"/>
  <c r="H34" i="8"/>
  <c r="H32" i="8"/>
  <c r="H22" i="8"/>
  <c r="H10" i="8"/>
  <c r="AE12" i="19"/>
  <c r="U15" i="5"/>
  <c r="V15" i="5" s="1"/>
  <c r="AE32" i="19"/>
  <c r="Y32" i="14"/>
  <c r="AB32" i="5"/>
  <c r="U30" i="5"/>
  <c r="AB30" i="5"/>
  <c r="AE28" i="19"/>
  <c r="Y28" i="14"/>
  <c r="U26" i="5"/>
  <c r="Y26" i="14"/>
  <c r="AE24" i="19"/>
  <c r="AB24" i="5"/>
  <c r="U22" i="5"/>
  <c r="AB22" i="5"/>
  <c r="U16" i="5"/>
  <c r="Y16" i="14"/>
  <c r="AB16" i="5"/>
  <c r="U14" i="5"/>
  <c r="AB14" i="5"/>
  <c r="U11" i="5"/>
  <c r="Y11" i="14"/>
  <c r="AE9" i="19"/>
  <c r="Y9" i="14"/>
  <c r="U7" i="5"/>
  <c r="V7" i="5" s="1"/>
  <c r="H7" i="8"/>
  <c r="AB7" i="5"/>
  <c r="C12" i="5"/>
  <c r="AB28" i="5"/>
  <c r="AB20" i="5"/>
  <c r="AB9" i="5"/>
  <c r="Q24" i="14"/>
  <c r="Y7" i="14"/>
  <c r="Z7" i="14" s="1"/>
  <c r="Y22" i="14"/>
  <c r="Y24" i="14"/>
  <c r="Y36" i="14"/>
  <c r="C36" i="19"/>
  <c r="O30" i="5"/>
  <c r="P30" i="5" s="1"/>
  <c r="X30" i="5"/>
  <c r="G16" i="19"/>
  <c r="G16" i="14"/>
  <c r="G10" i="19"/>
  <c r="G10" i="14"/>
  <c r="U9" i="5"/>
  <c r="V9" i="5" s="1"/>
  <c r="AE18" i="19"/>
  <c r="AE14" i="19"/>
  <c r="U6" i="5"/>
  <c r="V6" i="5" s="1"/>
  <c r="AE6" i="19"/>
  <c r="AB6" i="5"/>
  <c r="T36" i="5"/>
  <c r="V36" i="5" s="1"/>
  <c r="AD36" i="19"/>
  <c r="X36" i="14"/>
  <c r="Z36" i="14" s="1"/>
  <c r="T34" i="5"/>
  <c r="X34" i="14"/>
  <c r="AA34" i="5"/>
  <c r="T30" i="5"/>
  <c r="AD30" i="19"/>
  <c r="X30" i="14"/>
  <c r="Z30" i="14" s="1"/>
  <c r="T28" i="5"/>
  <c r="AA28" i="5"/>
  <c r="T26" i="5"/>
  <c r="AD26" i="19"/>
  <c r="AA26" i="5"/>
  <c r="T24" i="5"/>
  <c r="V24" i="5" s="1"/>
  <c r="X24" i="14"/>
  <c r="T22" i="5"/>
  <c r="X22" i="14"/>
  <c r="T20" i="5"/>
  <c r="V20" i="5" s="1"/>
  <c r="X20" i="14"/>
  <c r="AA20" i="5"/>
  <c r="T18" i="5"/>
  <c r="V18" i="5" s="1"/>
  <c r="AD18" i="19"/>
  <c r="X18" i="14"/>
  <c r="AA18" i="5"/>
  <c r="T16" i="5"/>
  <c r="AD16" i="19"/>
  <c r="T14" i="5"/>
  <c r="X14" i="14"/>
  <c r="Z14" i="14" s="1"/>
  <c r="T12" i="5"/>
  <c r="V12" i="5" s="1"/>
  <c r="X12" i="14"/>
  <c r="AA12" i="5"/>
  <c r="T10" i="5"/>
  <c r="AA10" i="5"/>
  <c r="T8" i="5"/>
  <c r="V8" i="5" s="1"/>
  <c r="AD8" i="19"/>
  <c r="X8" i="14"/>
  <c r="I28" i="1"/>
  <c r="L29" i="8" s="1"/>
  <c r="M29" i="8" s="1"/>
  <c r="K29" i="14"/>
  <c r="U29" i="14" s="1"/>
  <c r="I26" i="1"/>
  <c r="L27" i="8" s="1"/>
  <c r="K27" i="14"/>
  <c r="Q27" i="14" s="1"/>
  <c r="I22" i="1"/>
  <c r="L23" i="8" s="1"/>
  <c r="K23" i="14"/>
  <c r="Q23" i="14" s="1"/>
  <c r="I18" i="1"/>
  <c r="L19" i="8" s="1"/>
  <c r="M19" i="8" s="1"/>
  <c r="K19" i="14"/>
  <c r="Q19" i="14" s="1"/>
  <c r="V36" i="19"/>
  <c r="V34" i="19"/>
  <c r="V32" i="19"/>
  <c r="V30" i="19"/>
  <c r="V28" i="19"/>
  <c r="V26" i="19"/>
  <c r="V24" i="19"/>
  <c r="V22" i="19"/>
  <c r="V20" i="19"/>
  <c r="V18" i="19"/>
  <c r="V16" i="19"/>
  <c r="V14" i="19"/>
  <c r="V12" i="19"/>
  <c r="V10" i="19"/>
  <c r="V8" i="19"/>
  <c r="C30" i="14"/>
  <c r="C29" i="5"/>
  <c r="C18" i="5"/>
  <c r="X22" i="5"/>
  <c r="G25" i="5"/>
  <c r="G23" i="5"/>
  <c r="G21" i="5"/>
  <c r="G13" i="5"/>
  <c r="AA33" i="5"/>
  <c r="AA29" i="5"/>
  <c r="AA25" i="5"/>
  <c r="AA21" i="5"/>
  <c r="AA17" i="5"/>
  <c r="AA13" i="5"/>
  <c r="AB10" i="5"/>
  <c r="AB8" i="5"/>
  <c r="G7" i="14"/>
  <c r="Y8" i="14"/>
  <c r="X9" i="14"/>
  <c r="Z9" i="14" s="1"/>
  <c r="Y12" i="14"/>
  <c r="G13" i="14"/>
  <c r="X13" i="14"/>
  <c r="Z13" i="14" s="1"/>
  <c r="G15" i="14"/>
  <c r="G17" i="14"/>
  <c r="X17" i="14"/>
  <c r="Y19" i="14"/>
  <c r="X21" i="14"/>
  <c r="Z21" i="14" s="1"/>
  <c r="G25" i="14"/>
  <c r="X25" i="14"/>
  <c r="Z25" i="14" s="1"/>
  <c r="G29" i="14"/>
  <c r="Y29" i="14"/>
  <c r="Z29" i="14" s="1"/>
  <c r="G33" i="14"/>
  <c r="X33" i="14"/>
  <c r="Z33" i="14" s="1"/>
  <c r="G36" i="14"/>
  <c r="G36" i="5"/>
  <c r="G33" i="5"/>
  <c r="AE8" i="19"/>
  <c r="U17" i="5"/>
  <c r="V17" i="5" s="1"/>
  <c r="AE23" i="19"/>
  <c r="AE25" i="19"/>
  <c r="AD21" i="19"/>
  <c r="AD23" i="19"/>
  <c r="U37" i="19"/>
  <c r="I37" i="16"/>
  <c r="Q15" i="16"/>
  <c r="R15" i="16" s="1"/>
  <c r="Q27" i="16"/>
  <c r="R27" i="16" s="1"/>
  <c r="AE33" i="19"/>
  <c r="AD19" i="19"/>
  <c r="AD25" i="19"/>
  <c r="F35" i="1"/>
  <c r="I35" i="1"/>
  <c r="L36" i="8" s="1"/>
  <c r="F33" i="1"/>
  <c r="I33" i="1"/>
  <c r="L34" i="8" s="1"/>
  <c r="M34" i="8" s="1"/>
  <c r="F31" i="1"/>
  <c r="I31" i="1"/>
  <c r="L32" i="8" s="1"/>
  <c r="M32" i="8" s="1"/>
  <c r="F29" i="1"/>
  <c r="I29" i="1"/>
  <c r="L30" i="8" s="1"/>
  <c r="M30" i="8" s="1"/>
  <c r="F27" i="1"/>
  <c r="I27" i="1"/>
  <c r="L28" i="8" s="1"/>
  <c r="F25" i="1"/>
  <c r="I25" i="1"/>
  <c r="L26" i="8" s="1"/>
  <c r="M26" i="8" s="1"/>
  <c r="F23" i="1"/>
  <c r="I23" i="1"/>
  <c r="L24" i="8" s="1"/>
  <c r="F21" i="1"/>
  <c r="I21" i="1"/>
  <c r="L22" i="8" s="1"/>
  <c r="F19" i="1"/>
  <c r="I19" i="1"/>
  <c r="L20" i="8" s="1"/>
  <c r="M20" i="8" s="1"/>
  <c r="F17" i="1"/>
  <c r="I17" i="1"/>
  <c r="L18" i="8" s="1"/>
  <c r="F15" i="1"/>
  <c r="I15" i="1"/>
  <c r="L16" i="8" s="1"/>
  <c r="M16" i="8" s="1"/>
  <c r="F13" i="1"/>
  <c r="I13" i="1"/>
  <c r="L14" i="8" s="1"/>
  <c r="M14" i="8" s="1"/>
  <c r="F9" i="1"/>
  <c r="L10" i="8"/>
  <c r="M10" i="8" s="1"/>
  <c r="F7" i="1"/>
  <c r="I7" i="1"/>
  <c r="Q6" i="19"/>
  <c r="C32" i="5"/>
  <c r="C7" i="5"/>
  <c r="D7" i="5" s="1"/>
  <c r="F37" i="8"/>
  <c r="AA6" i="5"/>
  <c r="C14" i="14"/>
  <c r="T29" i="14"/>
  <c r="V29" i="14" s="1"/>
  <c r="X23" i="14"/>
  <c r="Z23" i="14" s="1"/>
  <c r="G31" i="14"/>
  <c r="Y31" i="14"/>
  <c r="Z31" i="14" s="1"/>
  <c r="X35" i="14"/>
  <c r="Q14" i="16"/>
  <c r="R14" i="16" s="1"/>
  <c r="Q17" i="16"/>
  <c r="R17" i="16" s="1"/>
  <c r="Q22" i="16"/>
  <c r="R22" i="16" s="1"/>
  <c r="Q26" i="16"/>
  <c r="R26" i="16" s="1"/>
  <c r="Q30" i="16"/>
  <c r="R30" i="16" s="1"/>
  <c r="Q34" i="16"/>
  <c r="R34" i="16" s="1"/>
  <c r="G31" i="5"/>
  <c r="Z20" i="19"/>
  <c r="Z30" i="19"/>
  <c r="Z14" i="19"/>
  <c r="G6" i="19"/>
  <c r="U10" i="5"/>
  <c r="AE7" i="19"/>
  <c r="AE11" i="19"/>
  <c r="U23" i="5"/>
  <c r="V23" i="5" s="1"/>
  <c r="AE19" i="19"/>
  <c r="AE36" i="19"/>
  <c r="AE27" i="19"/>
  <c r="H6" i="8"/>
  <c r="AD20" i="19"/>
  <c r="AD24" i="19"/>
  <c r="F11" i="1"/>
  <c r="C11" i="5"/>
  <c r="G37" i="8"/>
  <c r="D41" i="16" s="1"/>
  <c r="G41" i="16" s="1"/>
  <c r="AB35" i="5"/>
  <c r="AB31" i="5"/>
  <c r="AB27" i="5"/>
  <c r="AB23" i="5"/>
  <c r="AB19" i="5"/>
  <c r="AB15" i="5"/>
  <c r="C11" i="14"/>
  <c r="N23" i="14"/>
  <c r="U37" i="16"/>
  <c r="J41" i="16" s="1"/>
  <c r="Q8" i="16"/>
  <c r="R8" i="16" s="1"/>
  <c r="X6" i="14"/>
  <c r="X11" i="14"/>
  <c r="G23" i="14"/>
  <c r="X27" i="14"/>
  <c r="Y35" i="14"/>
  <c r="D5" i="15"/>
  <c r="Q11" i="16"/>
  <c r="R11" i="16" s="1"/>
  <c r="Q16" i="16"/>
  <c r="R16" i="16" s="1"/>
  <c r="Q19" i="16"/>
  <c r="R19" i="16" s="1"/>
  <c r="Q25" i="16"/>
  <c r="R25" i="16" s="1"/>
  <c r="Q29" i="16"/>
  <c r="R29" i="16" s="1"/>
  <c r="Q33" i="16"/>
  <c r="R33" i="16" s="1"/>
  <c r="Z32" i="19"/>
  <c r="AD11" i="19"/>
  <c r="U32" i="5"/>
  <c r="V32" i="5" s="1"/>
  <c r="U28" i="5"/>
  <c r="U35" i="5"/>
  <c r="V35" i="5" s="1"/>
  <c r="AD15" i="19"/>
  <c r="AD32" i="19"/>
  <c r="G15" i="5"/>
  <c r="AA35" i="5"/>
  <c r="AA31" i="5"/>
  <c r="AA27" i="5"/>
  <c r="AA23" i="5"/>
  <c r="AA19" i="5"/>
  <c r="AA15" i="5"/>
  <c r="AA11" i="5"/>
  <c r="C7" i="14"/>
  <c r="X15" i="14"/>
  <c r="X19" i="14"/>
  <c r="G27" i="14"/>
  <c r="Y27" i="14"/>
  <c r="G27" i="5"/>
  <c r="Z16" i="19"/>
  <c r="AE31" i="19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  <c r="N33" i="14"/>
  <c r="Q32" i="14"/>
  <c r="X23" i="5"/>
  <c r="X19" i="5"/>
  <c r="P19" i="5"/>
  <c r="G19" i="5"/>
  <c r="G19" i="14"/>
  <c r="V11" i="5"/>
  <c r="V34" i="5"/>
  <c r="V26" i="5"/>
  <c r="AE26" i="19"/>
  <c r="V33" i="5"/>
  <c r="V31" i="5"/>
  <c r="V27" i="5"/>
  <c r="AD6" i="19"/>
  <c r="AD27" i="19"/>
  <c r="AD29" i="19"/>
  <c r="AD31" i="19"/>
  <c r="AD33" i="19"/>
  <c r="AD35" i="19"/>
  <c r="AE34" i="19"/>
  <c r="N16" i="14"/>
  <c r="N28" i="14"/>
  <c r="N31" i="14"/>
  <c r="T27" i="14"/>
  <c r="T20" i="14"/>
  <c r="V20" i="14" s="1"/>
  <c r="T15" i="14"/>
  <c r="V15" i="14" s="1"/>
  <c r="N13" i="14"/>
  <c r="T32" i="14"/>
  <c r="V32" i="14" s="1"/>
  <c r="J37" i="5"/>
  <c r="W37" i="5" s="1"/>
  <c r="R41" i="5" s="1"/>
  <c r="N36" i="14"/>
  <c r="Z10" i="19"/>
  <c r="Z12" i="19"/>
  <c r="Z17" i="19"/>
  <c r="Z19" i="19"/>
  <c r="Z22" i="19"/>
  <c r="Z24" i="19"/>
  <c r="Z26" i="19"/>
  <c r="Z29" i="19"/>
  <c r="Z31" i="19"/>
  <c r="Z7" i="19"/>
  <c r="Z15" i="19"/>
  <c r="Z8" i="19"/>
  <c r="Z28" i="19"/>
  <c r="L32" i="14"/>
  <c r="H8" i="14"/>
  <c r="T10" i="14"/>
  <c r="V10" i="14" s="1"/>
  <c r="N34" i="14"/>
  <c r="D30" i="14"/>
  <c r="D29" i="5"/>
  <c r="D28" i="14"/>
  <c r="D27" i="5"/>
  <c r="D26" i="14"/>
  <c r="D37" i="5"/>
  <c r="D24" i="14"/>
  <c r="D18" i="5"/>
  <c r="H22" i="5"/>
  <c r="H10" i="5"/>
  <c r="H6" i="5"/>
  <c r="D36" i="5"/>
  <c r="D22" i="14"/>
  <c r="D11" i="5"/>
  <c r="D18" i="14"/>
  <c r="D9" i="5"/>
  <c r="D17" i="14"/>
  <c r="D16" i="14"/>
  <c r="Y17" i="5"/>
  <c r="D14" i="14"/>
  <c r="N19" i="14"/>
  <c r="L16" i="14"/>
  <c r="N11" i="14"/>
  <c r="Q28" i="14"/>
  <c r="N18" i="14"/>
  <c r="F33" i="19"/>
  <c r="H33" i="19" s="1"/>
  <c r="F33" i="14"/>
  <c r="H33" i="14" s="1"/>
  <c r="F31" i="19"/>
  <c r="F31" i="14"/>
  <c r="H31" i="14" s="1"/>
  <c r="F29" i="19"/>
  <c r="H29" i="19" s="1"/>
  <c r="F29" i="14"/>
  <c r="H29" i="14" s="1"/>
  <c r="F27" i="19"/>
  <c r="F27" i="14"/>
  <c r="H27" i="14" s="1"/>
  <c r="F17" i="19"/>
  <c r="H17" i="19" s="1"/>
  <c r="F17" i="14"/>
  <c r="H17" i="14" s="1"/>
  <c r="F15" i="19"/>
  <c r="F15" i="14"/>
  <c r="H15" i="14" s="1"/>
  <c r="F11" i="19"/>
  <c r="H11" i="19" s="1"/>
  <c r="F11" i="14"/>
  <c r="F9" i="19"/>
  <c r="F9" i="14"/>
  <c r="F7" i="19"/>
  <c r="H7" i="19" s="1"/>
  <c r="F7" i="14"/>
  <c r="H7" i="14" s="1"/>
  <c r="H35" i="19"/>
  <c r="G32" i="19"/>
  <c r="G32" i="5"/>
  <c r="G30" i="19"/>
  <c r="G30" i="5"/>
  <c r="G28" i="19"/>
  <c r="G28" i="5"/>
  <c r="G26" i="19"/>
  <c r="G26" i="5"/>
  <c r="G24" i="19"/>
  <c r="G24" i="14"/>
  <c r="G22" i="19"/>
  <c r="G22" i="14"/>
  <c r="G20" i="19"/>
  <c r="G20" i="14"/>
  <c r="H20" i="14" s="1"/>
  <c r="G18" i="19"/>
  <c r="G18" i="14"/>
  <c r="H18" i="14" s="1"/>
  <c r="G12" i="19"/>
  <c r="G12" i="14"/>
  <c r="H12" i="14" s="1"/>
  <c r="V13" i="5"/>
  <c r="V37" i="19"/>
  <c r="F41" i="19" s="1"/>
  <c r="J41" i="19" s="1"/>
  <c r="AE30" i="19"/>
  <c r="K34" i="19"/>
  <c r="K32" i="19"/>
  <c r="K30" i="19"/>
  <c r="K28" i="19"/>
  <c r="K26" i="19"/>
  <c r="K24" i="19"/>
  <c r="K22" i="19"/>
  <c r="K20" i="19"/>
  <c r="K18" i="19"/>
  <c r="K16" i="19"/>
  <c r="K14" i="19"/>
  <c r="K12" i="19"/>
  <c r="K10" i="19"/>
  <c r="K8" i="19"/>
  <c r="V23" i="14"/>
  <c r="L18" i="14"/>
  <c r="H23" i="14"/>
  <c r="H25" i="14"/>
  <c r="H36" i="5"/>
  <c r="D16" i="19"/>
  <c r="D14" i="19"/>
  <c r="N6" i="19"/>
  <c r="W6" i="19" s="1"/>
  <c r="H19" i="5"/>
  <c r="L28" i="14"/>
  <c r="K6" i="19"/>
  <c r="F5" i="1"/>
  <c r="P23" i="5"/>
  <c r="Q10" i="14"/>
  <c r="U7" i="14"/>
  <c r="L11" i="5"/>
  <c r="L23" i="14"/>
  <c r="H25" i="5"/>
  <c r="L19" i="5"/>
  <c r="L35" i="14"/>
  <c r="L31" i="14"/>
  <c r="L27" i="14"/>
  <c r="L24" i="14"/>
  <c r="Q16" i="14"/>
  <c r="L15" i="14"/>
  <c r="U35" i="14"/>
  <c r="H14" i="14"/>
  <c r="H28" i="14"/>
  <c r="L30" i="14"/>
  <c r="H10" i="19"/>
  <c r="H8" i="19"/>
  <c r="D36" i="14"/>
  <c r="D33" i="14"/>
  <c r="D32" i="14"/>
  <c r="D22" i="5"/>
  <c r="H24" i="5"/>
  <c r="H20" i="5"/>
  <c r="U20" i="14"/>
  <c r="H36" i="19"/>
  <c r="D19" i="19"/>
  <c r="D10" i="19"/>
  <c r="H18" i="5"/>
  <c r="Y14" i="5"/>
  <c r="D23" i="5"/>
  <c r="D17" i="5"/>
  <c r="L21" i="14"/>
  <c r="D21" i="5"/>
  <c r="D28" i="5"/>
  <c r="D27" i="14"/>
  <c r="L15" i="5"/>
  <c r="L23" i="5"/>
  <c r="X7" i="5"/>
  <c r="L20" i="14"/>
  <c r="Q26" i="14"/>
  <c r="D34" i="19"/>
  <c r="D11" i="14"/>
  <c r="D10" i="14"/>
  <c r="L8" i="14"/>
  <c r="L10" i="14"/>
  <c r="H16" i="14"/>
  <c r="V16" i="14"/>
  <c r="H26" i="14"/>
  <c r="V26" i="14"/>
  <c r="D36" i="19"/>
  <c r="D33" i="19"/>
  <c r="O36" i="5"/>
  <c r="P36" i="5" s="1"/>
  <c r="D16" i="5"/>
  <c r="D23" i="14"/>
  <c r="D8" i="5"/>
  <c r="X6" i="5"/>
  <c r="O6" i="5"/>
  <c r="U14" i="14"/>
  <c r="Q14" i="14"/>
  <c r="L29" i="14"/>
  <c r="C15" i="19"/>
  <c r="D15" i="19" s="1"/>
  <c r="C15" i="14"/>
  <c r="D15" i="14" s="1"/>
  <c r="C15" i="5"/>
  <c r="D15" i="5" s="1"/>
  <c r="C25" i="5"/>
  <c r="D25" i="5" s="1"/>
  <c r="C25" i="14"/>
  <c r="D10" i="5"/>
  <c r="Y13" i="5"/>
  <c r="Y21" i="5"/>
  <c r="Y7" i="5"/>
  <c r="L25" i="5"/>
  <c r="L21" i="5"/>
  <c r="L17" i="5"/>
  <c r="L13" i="5"/>
  <c r="Q6" i="14"/>
  <c r="U6" i="14"/>
  <c r="C31" i="19"/>
  <c r="C31" i="14"/>
  <c r="D31" i="14" s="1"/>
  <c r="O34" i="5"/>
  <c r="X34" i="5"/>
  <c r="Y34" i="5" s="1"/>
  <c r="R29" i="5"/>
  <c r="O29" i="5"/>
  <c r="X29" i="5"/>
  <c r="O27" i="5"/>
  <c r="P27" i="5" s="1"/>
  <c r="X27" i="5"/>
  <c r="C6" i="19"/>
  <c r="D6" i="19" s="1"/>
  <c r="C6" i="5"/>
  <c r="D6" i="5" s="1"/>
  <c r="C24" i="19"/>
  <c r="C24" i="5"/>
  <c r="D24" i="5" s="1"/>
  <c r="G11" i="19"/>
  <c r="G9" i="19"/>
  <c r="G7" i="19"/>
  <c r="C18" i="19"/>
  <c r="C35" i="19"/>
  <c r="G34" i="19"/>
  <c r="H34" i="19" s="1"/>
  <c r="G34" i="14"/>
  <c r="H34" i="14" s="1"/>
  <c r="D35" i="5"/>
  <c r="C35" i="14"/>
  <c r="D35" i="14" s="1"/>
  <c r="D34" i="5"/>
  <c r="D33" i="5"/>
  <c r="D32" i="5"/>
  <c r="D31" i="5"/>
  <c r="D30" i="5"/>
  <c r="D29" i="14"/>
  <c r="D20" i="5"/>
  <c r="D19" i="5"/>
  <c r="D26" i="5"/>
  <c r="D25" i="14"/>
  <c r="D14" i="5"/>
  <c r="D21" i="14"/>
  <c r="H23" i="5"/>
  <c r="D13" i="5"/>
  <c r="D20" i="14"/>
  <c r="D12" i="5"/>
  <c r="D19" i="14"/>
  <c r="H21" i="5"/>
  <c r="Y6" i="5"/>
  <c r="D13" i="14"/>
  <c r="D12" i="14"/>
  <c r="D9" i="14"/>
  <c r="D8" i="14"/>
  <c r="D7" i="14"/>
  <c r="V31" i="14"/>
  <c r="U8" i="14"/>
  <c r="Q8" i="14"/>
  <c r="G9" i="14"/>
  <c r="G11" i="14"/>
  <c r="L12" i="14"/>
  <c r="U18" i="14"/>
  <c r="V18" i="14" s="1"/>
  <c r="Q18" i="14"/>
  <c r="V28" i="14"/>
  <c r="D24" i="19"/>
  <c r="H32" i="19"/>
  <c r="H30" i="19"/>
  <c r="H28" i="19"/>
  <c r="H26" i="19"/>
  <c r="H24" i="19"/>
  <c r="H22" i="19"/>
  <c r="H20" i="19"/>
  <c r="H18" i="19"/>
  <c r="H16" i="19"/>
  <c r="H14" i="19"/>
  <c r="H12" i="19"/>
  <c r="K36" i="19"/>
  <c r="K36" i="14"/>
  <c r="K33" i="19"/>
  <c r="K33" i="14"/>
  <c r="K29" i="19"/>
  <c r="K25" i="19"/>
  <c r="K25" i="14"/>
  <c r="K21" i="19"/>
  <c r="K17" i="19"/>
  <c r="K17" i="14"/>
  <c r="K13" i="19"/>
  <c r="K13" i="14"/>
  <c r="K9" i="19"/>
  <c r="K9" i="14"/>
  <c r="D6" i="14"/>
  <c r="H6" i="14"/>
  <c r="V7" i="14"/>
  <c r="H13" i="14"/>
  <c r="H19" i="14"/>
  <c r="V19" i="14"/>
  <c r="H22" i="14"/>
  <c r="V22" i="14"/>
  <c r="H24" i="14"/>
  <c r="H30" i="14"/>
  <c r="H32" i="14"/>
  <c r="D35" i="19"/>
  <c r="D32" i="19"/>
  <c r="D31" i="19"/>
  <c r="D30" i="19"/>
  <c r="D29" i="19"/>
  <c r="H35" i="5"/>
  <c r="H34" i="5"/>
  <c r="H33" i="5"/>
  <c r="H32" i="5"/>
  <c r="H31" i="5"/>
  <c r="H30" i="5"/>
  <c r="H29" i="5"/>
  <c r="H28" i="5"/>
  <c r="H27" i="5"/>
  <c r="H26" i="5"/>
  <c r="R34" i="5"/>
  <c r="H31" i="19"/>
  <c r="H27" i="19"/>
  <c r="H25" i="19"/>
  <c r="H23" i="19"/>
  <c r="H21" i="19"/>
  <c r="H19" i="19"/>
  <c r="H15" i="19"/>
  <c r="H13" i="19"/>
  <c r="D8" i="19"/>
  <c r="D18" i="19"/>
  <c r="K35" i="19"/>
  <c r="L35" i="19" s="1"/>
  <c r="K31" i="19"/>
  <c r="K27" i="19"/>
  <c r="K23" i="19"/>
  <c r="K19" i="19"/>
  <c r="K15" i="19"/>
  <c r="K11" i="19"/>
  <c r="K7" i="19"/>
  <c r="D13" i="19"/>
  <c r="D11" i="19"/>
  <c r="D9" i="19"/>
  <c r="D7" i="19"/>
  <c r="D37" i="19"/>
  <c r="Y29" i="5"/>
  <c r="Y25" i="5"/>
  <c r="Y22" i="5"/>
  <c r="Y15" i="5"/>
  <c r="Y18" i="5"/>
  <c r="Y10" i="5"/>
  <c r="V6" i="16"/>
  <c r="V7" i="16" s="1"/>
  <c r="V8" i="16" s="1"/>
  <c r="V9" i="16" s="1"/>
  <c r="V10" i="16" s="1"/>
  <c r="V11" i="16" s="1"/>
  <c r="V12" i="16" s="1"/>
  <c r="V13" i="16" s="1"/>
  <c r="V14" i="16" s="1"/>
  <c r="V15" i="16" s="1"/>
  <c r="V16" i="16" s="1"/>
  <c r="V17" i="16" s="1"/>
  <c r="V18" i="16" s="1"/>
  <c r="V19" i="16" s="1"/>
  <c r="V20" i="16" s="1"/>
  <c r="V21" i="16" s="1"/>
  <c r="V22" i="16" s="1"/>
  <c r="V23" i="16" s="1"/>
  <c r="V24" i="16" s="1"/>
  <c r="V25" i="16" s="1"/>
  <c r="V26" i="16" s="1"/>
  <c r="V27" i="16" s="1"/>
  <c r="V28" i="16" s="1"/>
  <c r="V29" i="16" s="1"/>
  <c r="V30" i="16" s="1"/>
  <c r="V31" i="16" s="1"/>
  <c r="V32" i="16" s="1"/>
  <c r="V33" i="16" s="1"/>
  <c r="V34" i="16" s="1"/>
  <c r="V35" i="16" s="1"/>
  <c r="V36" i="16" s="1"/>
  <c r="Y32" i="5"/>
  <c r="Y11" i="5"/>
  <c r="K14" i="15"/>
  <c r="M14" i="15" s="1"/>
  <c r="L8" i="5"/>
  <c r="L11" i="14"/>
  <c r="T24" i="14"/>
  <c r="V24" i="14" s="1"/>
  <c r="T6" i="14"/>
  <c r="V6" i="14" s="1"/>
  <c r="L35" i="5"/>
  <c r="W26" i="5"/>
  <c r="Y26" i="5" s="1"/>
  <c r="K18" i="15"/>
  <c r="M18" i="15" s="1"/>
  <c r="K20" i="15"/>
  <c r="M20" i="15" s="1"/>
  <c r="K17" i="15"/>
  <c r="M17" i="15" s="1"/>
  <c r="M18" i="8"/>
  <c r="W24" i="5"/>
  <c r="Y24" i="5" s="1"/>
  <c r="L24" i="5"/>
  <c r="R22" i="5"/>
  <c r="N22" i="5"/>
  <c r="P22" i="5" s="1"/>
  <c r="L22" i="5"/>
  <c r="W20" i="5"/>
  <c r="Y20" i="5" s="1"/>
  <c r="L20" i="5"/>
  <c r="N18" i="5"/>
  <c r="L18" i="5"/>
  <c r="W16" i="5"/>
  <c r="Y16" i="5" s="1"/>
  <c r="L16" i="5"/>
  <c r="N14" i="5"/>
  <c r="L14" i="5"/>
  <c r="W12" i="5"/>
  <c r="Y12" i="5" s="1"/>
  <c r="L12" i="5"/>
  <c r="N10" i="5"/>
  <c r="L10" i="5"/>
  <c r="W8" i="5"/>
  <c r="Y8" i="5" s="1"/>
  <c r="M17" i="8"/>
  <c r="N25" i="5"/>
  <c r="R23" i="5"/>
  <c r="W23" i="5"/>
  <c r="Y23" i="5" s="1"/>
  <c r="N21" i="5"/>
  <c r="R19" i="5"/>
  <c r="W19" i="5"/>
  <c r="Y19" i="5" s="1"/>
  <c r="R17" i="5"/>
  <c r="N17" i="5"/>
  <c r="N15" i="5"/>
  <c r="N13" i="5"/>
  <c r="N11" i="5"/>
  <c r="N9" i="5"/>
  <c r="L9" i="5"/>
  <c r="R7" i="5"/>
  <c r="N7" i="5"/>
  <c r="P7" i="5" s="1"/>
  <c r="L7" i="5"/>
  <c r="L30" i="5"/>
  <c r="L27" i="5"/>
  <c r="N28" i="5"/>
  <c r="N31" i="5"/>
  <c r="R36" i="5"/>
  <c r="K33" i="15"/>
  <c r="M33" i="15" s="1"/>
  <c r="K16" i="15"/>
  <c r="M16" i="15" s="1"/>
  <c r="N9" i="14"/>
  <c r="L7" i="14"/>
  <c r="T14" i="14"/>
  <c r="V14" i="14" s="1"/>
  <c r="T30" i="14"/>
  <c r="V30" i="14" s="1"/>
  <c r="L26" i="14"/>
  <c r="L32" i="5"/>
  <c r="L29" i="5"/>
  <c r="W27" i="5"/>
  <c r="Y27" i="5" s="1"/>
  <c r="N29" i="5"/>
  <c r="W36" i="5"/>
  <c r="Y36" i="5" s="1"/>
  <c r="K28" i="15"/>
  <c r="M28" i="15" s="1"/>
  <c r="K25" i="15"/>
  <c r="M25" i="15" s="1"/>
  <c r="N7" i="14"/>
  <c r="T17" i="14"/>
  <c r="N12" i="14"/>
  <c r="N22" i="14"/>
  <c r="L14" i="14"/>
  <c r="N26" i="14"/>
  <c r="L34" i="14"/>
  <c r="L22" i="14"/>
  <c r="F37" i="14"/>
  <c r="W30" i="5"/>
  <c r="Y30" i="5" s="1"/>
  <c r="N35" i="5"/>
  <c r="N32" i="5"/>
  <c r="W33" i="5"/>
  <c r="R30" i="5"/>
  <c r="R27" i="5"/>
  <c r="N6" i="8"/>
  <c r="M7" i="8"/>
  <c r="K6" i="15"/>
  <c r="M6" i="15" s="1"/>
  <c r="F37" i="5"/>
  <c r="H37" i="5" s="1"/>
  <c r="K34" i="15"/>
  <c r="M34" i="15" s="1"/>
  <c r="K5" i="15"/>
  <c r="K13" i="15"/>
  <c r="M13" i="15" s="1"/>
  <c r="K19" i="15"/>
  <c r="M19" i="15" s="1"/>
  <c r="K29" i="15"/>
  <c r="M29" i="15" s="1"/>
  <c r="R6" i="5"/>
  <c r="N6" i="5"/>
  <c r="L6" i="5"/>
  <c r="Y9" i="5"/>
  <c r="L19" i="14"/>
  <c r="L6" i="14"/>
  <c r="J37" i="14"/>
  <c r="T37" i="14" s="1"/>
  <c r="L9" i="14"/>
  <c r="N8" i="14"/>
  <c r="T8" i="14"/>
  <c r="V8" i="14" s="1"/>
  <c r="T12" i="14"/>
  <c r="N30" i="14"/>
  <c r="L26" i="5"/>
  <c r="L31" i="5"/>
  <c r="L36" i="5"/>
  <c r="L34" i="5"/>
  <c r="L28" i="5"/>
  <c r="L33" i="5"/>
  <c r="W28" i="5"/>
  <c r="Y28" i="5" s="1"/>
  <c r="N34" i="5"/>
  <c r="W35" i="5"/>
  <c r="W31" i="5"/>
  <c r="Y31" i="5" s="1"/>
  <c r="N33" i="5"/>
  <c r="O36" i="19"/>
  <c r="Z36" i="19"/>
  <c r="L36" i="19"/>
  <c r="O35" i="19"/>
  <c r="Z35" i="19"/>
  <c r="O34" i="19"/>
  <c r="O37" i="19" s="1"/>
  <c r="L34" i="19"/>
  <c r="Z34" i="19"/>
  <c r="O33" i="19"/>
  <c r="L33" i="19"/>
  <c r="Z33" i="19"/>
  <c r="J37" i="19"/>
  <c r="Z37" i="19" s="1"/>
  <c r="T41" i="19" s="1"/>
  <c r="X41" i="19" s="1"/>
  <c r="F37" i="19"/>
  <c r="H6" i="19"/>
  <c r="A42" i="21"/>
  <c r="F36" i="1" l="1"/>
  <c r="Z11" i="14"/>
  <c r="Z20" i="14"/>
  <c r="L8" i="8"/>
  <c r="I36" i="1"/>
  <c r="Z32" i="14"/>
  <c r="Z17" i="14"/>
  <c r="R11" i="5"/>
  <c r="Z26" i="14"/>
  <c r="Z18" i="14"/>
  <c r="V16" i="5"/>
  <c r="Z34" i="14"/>
  <c r="Q15" i="14"/>
  <c r="X12" i="5"/>
  <c r="Z19" i="14"/>
  <c r="M41" i="16"/>
  <c r="Z15" i="14"/>
  <c r="H37" i="8"/>
  <c r="V14" i="5"/>
  <c r="Z24" i="14"/>
  <c r="C25" i="21"/>
  <c r="V30" i="5"/>
  <c r="Z22" i="14"/>
  <c r="T37" i="5"/>
  <c r="X10" i="5"/>
  <c r="J6" i="21"/>
  <c r="G7" i="21" s="1"/>
  <c r="B7" i="8"/>
  <c r="AD37" i="19"/>
  <c r="X37" i="14"/>
  <c r="Z8" i="14"/>
  <c r="V10" i="5"/>
  <c r="Z12" i="14"/>
  <c r="Z28" i="14"/>
  <c r="Z27" i="14"/>
  <c r="Z35" i="14"/>
  <c r="AA37" i="5"/>
  <c r="V28" i="5"/>
  <c r="Z16" i="14"/>
  <c r="X32" i="5"/>
  <c r="U11" i="14"/>
  <c r="V11" i="14" s="1"/>
  <c r="R32" i="5"/>
  <c r="P11" i="5"/>
  <c r="P14" i="5"/>
  <c r="X35" i="5"/>
  <c r="X11" i="5"/>
  <c r="P18" i="5"/>
  <c r="U21" i="14"/>
  <c r="V21" i="14" s="1"/>
  <c r="R24" i="5"/>
  <c r="R8" i="5"/>
  <c r="R15" i="5"/>
  <c r="R35" i="5"/>
  <c r="O25" i="5"/>
  <c r="P25" i="5" s="1"/>
  <c r="X15" i="5"/>
  <c r="R25" i="5"/>
  <c r="X14" i="5"/>
  <c r="Q22" i="14"/>
  <c r="R21" i="5"/>
  <c r="Q12" i="14"/>
  <c r="V35" i="14"/>
  <c r="R16" i="5"/>
  <c r="X16" i="5"/>
  <c r="U34" i="14"/>
  <c r="V34" i="14" s="1"/>
  <c r="R13" i="5"/>
  <c r="R12" i="5"/>
  <c r="R31" i="5"/>
  <c r="U31" i="14"/>
  <c r="R20" i="5"/>
  <c r="N36" i="21"/>
  <c r="O36" i="21" s="1"/>
  <c r="A41" i="21"/>
  <c r="P10" i="5"/>
  <c r="R9" i="5"/>
  <c r="P35" i="5"/>
  <c r="P28" i="5"/>
  <c r="P9" i="5"/>
  <c r="P15" i="5"/>
  <c r="R10" i="5"/>
  <c r="R14" i="5"/>
  <c r="R18" i="5"/>
  <c r="R28" i="5"/>
  <c r="O17" i="5"/>
  <c r="P17" i="5" s="1"/>
  <c r="Q29" i="14"/>
  <c r="X28" i="5"/>
  <c r="X18" i="5"/>
  <c r="X9" i="5"/>
  <c r="X24" i="5"/>
  <c r="X33" i="5"/>
  <c r="O13" i="5"/>
  <c r="P13" i="5" s="1"/>
  <c r="O21" i="5"/>
  <c r="P21" i="5" s="1"/>
  <c r="X26" i="5"/>
  <c r="O31" i="5"/>
  <c r="P31" i="5" s="1"/>
  <c r="P32" i="5"/>
  <c r="AB37" i="5"/>
  <c r="P33" i="5"/>
  <c r="R26" i="5"/>
  <c r="R33" i="5"/>
  <c r="K37" i="5"/>
  <c r="X37" i="5" s="1"/>
  <c r="X41" i="5" s="1"/>
  <c r="U19" i="14"/>
  <c r="X20" i="5"/>
  <c r="U27" i="14"/>
  <c r="X8" i="5"/>
  <c r="U23" i="14"/>
  <c r="Q30" i="14"/>
  <c r="V22" i="5"/>
  <c r="G37" i="5"/>
  <c r="P34" i="5"/>
  <c r="Z6" i="14"/>
  <c r="U37" i="5"/>
  <c r="Y37" i="14"/>
  <c r="P29" i="5"/>
  <c r="R37" i="16"/>
  <c r="Q38" i="16" s="1"/>
  <c r="O42" i="16" s="1"/>
  <c r="V41" i="5"/>
  <c r="P6" i="19"/>
  <c r="N7" i="19" s="1"/>
  <c r="W7" i="19" s="1"/>
  <c r="Q37" i="16"/>
  <c r="AE37" i="19"/>
  <c r="V37" i="16"/>
  <c r="H11" i="14"/>
  <c r="V27" i="14"/>
  <c r="H9" i="19"/>
  <c r="R8" i="19"/>
  <c r="AA8" i="19"/>
  <c r="AB8" i="19" s="1"/>
  <c r="L8" i="19"/>
  <c r="R10" i="19"/>
  <c r="AA10" i="19"/>
  <c r="AB10" i="19" s="1"/>
  <c r="L10" i="19"/>
  <c r="R12" i="19"/>
  <c r="AA12" i="19"/>
  <c r="AB12" i="19" s="1"/>
  <c r="L12" i="19"/>
  <c r="R14" i="19"/>
  <c r="AA14" i="19"/>
  <c r="AB14" i="19" s="1"/>
  <c r="L14" i="19"/>
  <c r="R16" i="19"/>
  <c r="AA16" i="19"/>
  <c r="AB16" i="19" s="1"/>
  <c r="L16" i="19"/>
  <c r="R18" i="19"/>
  <c r="AA18" i="19"/>
  <c r="AB18" i="19" s="1"/>
  <c r="L18" i="19"/>
  <c r="R20" i="19"/>
  <c r="AA20" i="19"/>
  <c r="AB20" i="19" s="1"/>
  <c r="L20" i="19"/>
  <c r="R22" i="19"/>
  <c r="AA22" i="19"/>
  <c r="AB22" i="19" s="1"/>
  <c r="L22" i="19"/>
  <c r="R24" i="19"/>
  <c r="AA24" i="19"/>
  <c r="AB24" i="19" s="1"/>
  <c r="L24" i="19"/>
  <c r="R26" i="19"/>
  <c r="L26" i="19"/>
  <c r="AA26" i="19"/>
  <c r="AB26" i="19" s="1"/>
  <c r="R28" i="19"/>
  <c r="AA28" i="19"/>
  <c r="AB28" i="19" s="1"/>
  <c r="L28" i="19"/>
  <c r="R30" i="19"/>
  <c r="AA30" i="19"/>
  <c r="AB30" i="19" s="1"/>
  <c r="L30" i="19"/>
  <c r="R32" i="19"/>
  <c r="AA32" i="19"/>
  <c r="AB32" i="19" s="1"/>
  <c r="L32" i="19"/>
  <c r="R34" i="19"/>
  <c r="AA34" i="19"/>
  <c r="AB34" i="19" s="1"/>
  <c r="H35" i="11"/>
  <c r="L6" i="19"/>
  <c r="R6" i="19"/>
  <c r="AA6" i="19"/>
  <c r="AB6" i="19" s="1"/>
  <c r="G37" i="14"/>
  <c r="H37" i="14" s="1"/>
  <c r="G37" i="19"/>
  <c r="H37" i="19" s="1"/>
  <c r="L35" i="15"/>
  <c r="Q13" i="14"/>
  <c r="U13" i="14"/>
  <c r="V13" i="14" s="1"/>
  <c r="R13" i="19"/>
  <c r="AA13" i="19"/>
  <c r="AB13" i="19" s="1"/>
  <c r="L13" i="19"/>
  <c r="Q25" i="14"/>
  <c r="U25" i="14"/>
  <c r="V25" i="14" s="1"/>
  <c r="L25" i="14"/>
  <c r="R25" i="19"/>
  <c r="AA25" i="19"/>
  <c r="AB25" i="19" s="1"/>
  <c r="L25" i="19"/>
  <c r="R29" i="19"/>
  <c r="AA29" i="19"/>
  <c r="AB29" i="19" s="1"/>
  <c r="L29" i="19"/>
  <c r="U36" i="14"/>
  <c r="V36" i="14" s="1"/>
  <c r="L36" i="14"/>
  <c r="Q36" i="14"/>
  <c r="K37" i="14"/>
  <c r="U37" i="14" s="1"/>
  <c r="V37" i="14" s="1"/>
  <c r="Y35" i="5"/>
  <c r="V12" i="14"/>
  <c r="Y37" i="5"/>
  <c r="Y33" i="5"/>
  <c r="L13" i="14"/>
  <c r="R7" i="19"/>
  <c r="L7" i="19"/>
  <c r="K37" i="19"/>
  <c r="AA37" i="19" s="1"/>
  <c r="AA7" i="19"/>
  <c r="AB7" i="19" s="1"/>
  <c r="R11" i="19"/>
  <c r="L11" i="19"/>
  <c r="AA11" i="19"/>
  <c r="AB11" i="19" s="1"/>
  <c r="R15" i="19"/>
  <c r="L15" i="19"/>
  <c r="AA15" i="19"/>
  <c r="AB15" i="19" s="1"/>
  <c r="R19" i="19"/>
  <c r="L19" i="19"/>
  <c r="AA19" i="19"/>
  <c r="AB19" i="19" s="1"/>
  <c r="R23" i="19"/>
  <c r="L23" i="19"/>
  <c r="AA23" i="19"/>
  <c r="AB23" i="19" s="1"/>
  <c r="R27" i="19"/>
  <c r="L27" i="19"/>
  <c r="AA27" i="19"/>
  <c r="AB27" i="19" s="1"/>
  <c r="R31" i="19"/>
  <c r="AA31" i="19"/>
  <c r="AB31" i="19" s="1"/>
  <c r="L31" i="19"/>
  <c r="AA35" i="19"/>
  <c r="AB35" i="19" s="1"/>
  <c r="R35" i="19"/>
  <c r="H9" i="14"/>
  <c r="U9" i="14"/>
  <c r="V9" i="14" s="1"/>
  <c r="Q9" i="14"/>
  <c r="R9" i="19"/>
  <c r="L9" i="19"/>
  <c r="AA9" i="19"/>
  <c r="AB9" i="19" s="1"/>
  <c r="U17" i="14"/>
  <c r="V17" i="14" s="1"/>
  <c r="L17" i="14"/>
  <c r="Q17" i="14"/>
  <c r="R17" i="19"/>
  <c r="L17" i="19"/>
  <c r="AA17" i="19"/>
  <c r="AB17" i="19" s="1"/>
  <c r="R21" i="19"/>
  <c r="AA21" i="19"/>
  <c r="AB21" i="19" s="1"/>
  <c r="L21" i="19"/>
  <c r="U33" i="14"/>
  <c r="V33" i="14" s="1"/>
  <c r="Q33" i="14"/>
  <c r="L33" i="14"/>
  <c r="R33" i="19"/>
  <c r="AA33" i="19"/>
  <c r="AB33" i="19" s="1"/>
  <c r="R36" i="19"/>
  <c r="AA36" i="19"/>
  <c r="AB36" i="19" s="1"/>
  <c r="M25" i="8"/>
  <c r="K24" i="15"/>
  <c r="M24" i="15" s="1"/>
  <c r="M9" i="8"/>
  <c r="K8" i="15"/>
  <c r="M8" i="15" s="1"/>
  <c r="M13" i="8"/>
  <c r="K12" i="15"/>
  <c r="M12" i="15" s="1"/>
  <c r="M22" i="8"/>
  <c r="K21" i="15"/>
  <c r="M21" i="15" s="1"/>
  <c r="M8" i="8"/>
  <c r="K7" i="15"/>
  <c r="M7" i="15" s="1"/>
  <c r="N37" i="14"/>
  <c r="K23" i="15"/>
  <c r="M23" i="15" s="1"/>
  <c r="M24" i="8"/>
  <c r="M27" i="8"/>
  <c r="K26" i="15"/>
  <c r="M26" i="15" s="1"/>
  <c r="M33" i="8"/>
  <c r="K32" i="15"/>
  <c r="M32" i="15" s="1"/>
  <c r="M36" i="8"/>
  <c r="K35" i="15"/>
  <c r="M35" i="15" s="1"/>
  <c r="L37" i="5"/>
  <c r="S6" i="5"/>
  <c r="Q7" i="5" s="1"/>
  <c r="S7" i="5" s="1"/>
  <c r="Q8" i="5" s="1"/>
  <c r="R37" i="5"/>
  <c r="N41" i="5" s="1"/>
  <c r="G17" i="11"/>
  <c r="N5" i="15"/>
  <c r="M5" i="15"/>
  <c r="O6" i="14"/>
  <c r="M23" i="8"/>
  <c r="K22" i="15"/>
  <c r="M22" i="15" s="1"/>
  <c r="P6" i="5"/>
  <c r="P37" i="5" s="1"/>
  <c r="N37" i="5"/>
  <c r="M28" i="8"/>
  <c r="K27" i="15"/>
  <c r="M27" i="15" s="1"/>
  <c r="M31" i="8"/>
  <c r="K30" i="15"/>
  <c r="M30" i="15" s="1"/>
  <c r="K10" i="15"/>
  <c r="M10" i="15" s="1"/>
  <c r="G3" i="9"/>
  <c r="B10" i="2"/>
  <c r="B12" i="2" s="1"/>
  <c r="A42" i="1"/>
  <c r="C26" i="21" l="1"/>
  <c r="Z37" i="14"/>
  <c r="F41" i="14" s="1"/>
  <c r="J41" i="14" s="1"/>
  <c r="S8" i="5"/>
  <c r="Q9" i="5" s="1"/>
  <c r="S9" i="5" s="1"/>
  <c r="Q10" i="5" s="1"/>
  <c r="S10" i="5" s="1"/>
  <c r="Q11" i="5" s="1"/>
  <c r="S11" i="5" s="1"/>
  <c r="Q12" i="5" s="1"/>
  <c r="S12" i="5" s="1"/>
  <c r="Q13" i="5" s="1"/>
  <c r="S13" i="5" s="1"/>
  <c r="Q14" i="5" s="1"/>
  <c r="S14" i="5" s="1"/>
  <c r="Q15" i="5" s="1"/>
  <c r="S15" i="5" s="1"/>
  <c r="Q16" i="5" s="1"/>
  <c r="S16" i="5" s="1"/>
  <c r="Q17" i="5" s="1"/>
  <c r="S17" i="5" s="1"/>
  <c r="Q18" i="5" s="1"/>
  <c r="S18" i="5" s="1"/>
  <c r="Q19" i="5" s="1"/>
  <c r="S19" i="5" s="1"/>
  <c r="Q20" i="5" s="1"/>
  <c r="S20" i="5" s="1"/>
  <c r="Q21" i="5" s="1"/>
  <c r="S21" i="5" s="1"/>
  <c r="Q22" i="5" s="1"/>
  <c r="S22" i="5" s="1"/>
  <c r="Q23" i="5" s="1"/>
  <c r="S23" i="5" s="1"/>
  <c r="Q24" i="5" s="1"/>
  <c r="S24" i="5" s="1"/>
  <c r="Q25" i="5" s="1"/>
  <c r="S25" i="5" s="1"/>
  <c r="Q26" i="5" s="1"/>
  <c r="S26" i="5" s="1"/>
  <c r="Q27" i="5" s="1"/>
  <c r="S27" i="5" s="1"/>
  <c r="Q28" i="5" s="1"/>
  <c r="S28" i="5" s="1"/>
  <c r="Q29" i="5" s="1"/>
  <c r="S29" i="5" s="1"/>
  <c r="Q30" i="5" s="1"/>
  <c r="S30" i="5" s="1"/>
  <c r="Q31" i="5" s="1"/>
  <c r="S31" i="5" s="1"/>
  <c r="Q32" i="5" s="1"/>
  <c r="S32" i="5" s="1"/>
  <c r="Q33" i="5" s="1"/>
  <c r="S33" i="5" s="1"/>
  <c r="Q34" i="5" s="1"/>
  <c r="S34" i="5" s="1"/>
  <c r="Q35" i="5" s="1"/>
  <c r="S35" i="5" s="1"/>
  <c r="Q36" i="5" s="1"/>
  <c r="S36" i="5" s="1"/>
  <c r="S37" i="5" s="1"/>
  <c r="V37" i="5"/>
  <c r="F41" i="5" s="1"/>
  <c r="J41" i="5" s="1"/>
  <c r="P41" i="5" s="1"/>
  <c r="N7" i="8"/>
  <c r="O7" i="14" s="1"/>
  <c r="J7" i="21"/>
  <c r="G8" i="21" s="1"/>
  <c r="B8" i="8"/>
  <c r="Y41" i="5"/>
  <c r="T41" i="5"/>
  <c r="O37" i="5"/>
  <c r="P7" i="19"/>
  <c r="N8" i="19" s="1"/>
  <c r="A41" i="1"/>
  <c r="X6" i="19"/>
  <c r="Y6" i="19" s="1"/>
  <c r="S6" i="19"/>
  <c r="Q7" i="19" s="1"/>
  <c r="S7" i="19" s="1"/>
  <c r="Q8" i="19" s="1"/>
  <c r="O6" i="8"/>
  <c r="P6" i="8" s="1"/>
  <c r="L5" i="15"/>
  <c r="O5" i="15" s="1"/>
  <c r="C6" i="15" s="1"/>
  <c r="L29" i="15"/>
  <c r="L19" i="15"/>
  <c r="L25" i="15"/>
  <c r="L33" i="15"/>
  <c r="L15" i="15"/>
  <c r="L31" i="15"/>
  <c r="L23" i="15"/>
  <c r="L13" i="15"/>
  <c r="L27" i="15"/>
  <c r="L17" i="15"/>
  <c r="L9" i="15"/>
  <c r="L21" i="15"/>
  <c r="Q37" i="14"/>
  <c r="N41" i="14" s="1"/>
  <c r="L37" i="14"/>
  <c r="L37" i="19"/>
  <c r="L12" i="15"/>
  <c r="L20" i="15"/>
  <c r="L16" i="15"/>
  <c r="L34" i="15"/>
  <c r="L30" i="15"/>
  <c r="L26" i="15"/>
  <c r="L22" i="15"/>
  <c r="L18" i="15"/>
  <c r="L14" i="15"/>
  <c r="L10" i="15"/>
  <c r="L28" i="15"/>
  <c r="L24" i="15"/>
  <c r="V41" i="19"/>
  <c r="Z41" i="19" s="1"/>
  <c r="AB41" i="19" s="1"/>
  <c r="AB37" i="19"/>
  <c r="R37" i="19"/>
  <c r="N41" i="19" s="1"/>
  <c r="R41" i="19" s="1"/>
  <c r="L32" i="15"/>
  <c r="L8" i="15"/>
  <c r="L6" i="15"/>
  <c r="P5" i="15"/>
  <c r="B6" i="15"/>
  <c r="M11" i="8"/>
  <c r="K37" i="8"/>
  <c r="K36" i="15"/>
  <c r="M36" i="15" s="1"/>
  <c r="H29" i="11"/>
  <c r="F29" i="11"/>
  <c r="C27" i="21" l="1"/>
  <c r="U41" i="14"/>
  <c r="J6" i="1"/>
  <c r="G7" i="1" s="1"/>
  <c r="C7" i="8"/>
  <c r="D7" i="8" s="1"/>
  <c r="N8" i="8"/>
  <c r="O8" i="14" s="1"/>
  <c r="B9" i="8"/>
  <c r="N9" i="8" s="1"/>
  <c r="J8" i="21"/>
  <c r="G9" i="21" s="1"/>
  <c r="W8" i="19"/>
  <c r="P8" i="19"/>
  <c r="N9" i="19" s="1"/>
  <c r="X7" i="19"/>
  <c r="Y7" i="19" s="1"/>
  <c r="X8" i="19"/>
  <c r="S8" i="19"/>
  <c r="Q9" i="19" s="1"/>
  <c r="X9" i="19" s="1"/>
  <c r="R6" i="14"/>
  <c r="L37" i="8"/>
  <c r="M37" i="8" s="1"/>
  <c r="L36" i="15"/>
  <c r="O6" i="15"/>
  <c r="C7" i="15" s="1"/>
  <c r="O7" i="15" s="1"/>
  <c r="C8" i="15" s="1"/>
  <c r="O8" i="15" s="1"/>
  <c r="C9" i="15" s="1"/>
  <c r="O9" i="15" s="1"/>
  <c r="C10" i="15" s="1"/>
  <c r="O10" i="15" s="1"/>
  <c r="C11" i="15" s="1"/>
  <c r="O11" i="15" s="1"/>
  <c r="C12" i="15" s="1"/>
  <c r="O12" i="15" s="1"/>
  <c r="C13" i="15" s="1"/>
  <c r="O13" i="15" s="1"/>
  <c r="C14" i="15" s="1"/>
  <c r="O14" i="15" s="1"/>
  <c r="C15" i="15" s="1"/>
  <c r="O15" i="15" s="1"/>
  <c r="C16" i="15" s="1"/>
  <c r="O16" i="15" s="1"/>
  <c r="C17" i="15" s="1"/>
  <c r="O17" i="15" s="1"/>
  <c r="C18" i="15" s="1"/>
  <c r="O18" i="15" s="1"/>
  <c r="C19" i="15" s="1"/>
  <c r="O19" i="15" s="1"/>
  <c r="C20" i="15" s="1"/>
  <c r="O20" i="15" s="1"/>
  <c r="C21" i="15" s="1"/>
  <c r="O21" i="15" s="1"/>
  <c r="C22" i="15" s="1"/>
  <c r="O22" i="15" s="1"/>
  <c r="C23" i="15" s="1"/>
  <c r="O23" i="15" s="1"/>
  <c r="C24" i="15" s="1"/>
  <c r="O24" i="15" s="1"/>
  <c r="C25" i="15" s="1"/>
  <c r="O25" i="15" s="1"/>
  <c r="C26" i="15" s="1"/>
  <c r="O26" i="15" s="1"/>
  <c r="C27" i="15" s="1"/>
  <c r="O27" i="15" s="1"/>
  <c r="C28" i="15" s="1"/>
  <c r="O28" i="15" s="1"/>
  <c r="C29" i="15" s="1"/>
  <c r="O29" i="15" s="1"/>
  <c r="C30" i="15" s="1"/>
  <c r="O30" i="15" s="1"/>
  <c r="C31" i="15" s="1"/>
  <c r="O31" i="15" s="1"/>
  <c r="C32" i="15" s="1"/>
  <c r="O32" i="15" s="1"/>
  <c r="C33" i="15" s="1"/>
  <c r="O33" i="15" s="1"/>
  <c r="C34" i="15" s="1"/>
  <c r="O34" i="15" s="1"/>
  <c r="C35" i="15" s="1"/>
  <c r="O35" i="15" s="1"/>
  <c r="J35" i="11"/>
  <c r="N6" i="15"/>
  <c r="D6" i="15"/>
  <c r="C28" i="24" l="1"/>
  <c r="C28" i="21"/>
  <c r="O7" i="8"/>
  <c r="P7" i="8" s="1"/>
  <c r="B10" i="8"/>
  <c r="N10" i="8" s="1"/>
  <c r="J9" i="21"/>
  <c r="G10" i="21" s="1"/>
  <c r="J7" i="1"/>
  <c r="G8" i="1" s="1"/>
  <c r="C8" i="8"/>
  <c r="D8" i="8" s="1"/>
  <c r="S9" i="19"/>
  <c r="Q10" i="19" s="1"/>
  <c r="S10" i="19" s="1"/>
  <c r="Q11" i="19" s="1"/>
  <c r="Y8" i="19"/>
  <c r="P9" i="19"/>
  <c r="N10" i="19" s="1"/>
  <c r="W9" i="19"/>
  <c r="Y9" i="19" s="1"/>
  <c r="I35" i="11"/>
  <c r="O9" i="14"/>
  <c r="P6" i="15"/>
  <c r="B7" i="15"/>
  <c r="C29" i="24" l="1"/>
  <c r="C29" i="21"/>
  <c r="O8" i="8"/>
  <c r="P8" i="8" s="1"/>
  <c r="R7" i="14"/>
  <c r="J8" i="1"/>
  <c r="G9" i="1" s="1"/>
  <c r="C9" i="8"/>
  <c r="D9" i="8" s="1"/>
  <c r="B11" i="8"/>
  <c r="N11" i="8" s="1"/>
  <c r="J10" i="21"/>
  <c r="G11" i="21" s="1"/>
  <c r="X10" i="19"/>
  <c r="P10" i="19"/>
  <c r="N11" i="19" s="1"/>
  <c r="W10" i="19"/>
  <c r="Y10" i="19" s="1"/>
  <c r="S11" i="19"/>
  <c r="Q12" i="19" s="1"/>
  <c r="X11" i="19"/>
  <c r="D7" i="15"/>
  <c r="N7" i="15"/>
  <c r="O10" i="14"/>
  <c r="C30" i="21" l="1"/>
  <c r="R8" i="14"/>
  <c r="O9" i="8"/>
  <c r="P9" i="8" s="1"/>
  <c r="B12" i="8"/>
  <c r="N12" i="8" s="1"/>
  <c r="J11" i="21"/>
  <c r="G12" i="21" s="1"/>
  <c r="J9" i="1"/>
  <c r="G10" i="1" s="1"/>
  <c r="C10" i="8"/>
  <c r="D10" i="8" s="1"/>
  <c r="C34" i="24"/>
  <c r="P11" i="19"/>
  <c r="N12" i="19" s="1"/>
  <c r="W11" i="19"/>
  <c r="Y11" i="19" s="1"/>
  <c r="S12" i="19"/>
  <c r="Q13" i="19" s="1"/>
  <c r="X12" i="19"/>
  <c r="P7" i="15"/>
  <c r="B8" i="15"/>
  <c r="O11" i="14"/>
  <c r="C31" i="24" l="1"/>
  <c r="C31" i="21"/>
  <c r="R9" i="14"/>
  <c r="O10" i="8"/>
  <c r="P10" i="8" s="1"/>
  <c r="C11" i="8"/>
  <c r="D11" i="8" s="1"/>
  <c r="J10" i="1"/>
  <c r="G11" i="1" s="1"/>
  <c r="B13" i="8"/>
  <c r="N13" i="8" s="1"/>
  <c r="J12" i="21"/>
  <c r="G13" i="21" s="1"/>
  <c r="W12" i="19"/>
  <c r="Y12" i="19" s="1"/>
  <c r="P12" i="19"/>
  <c r="N13" i="19" s="1"/>
  <c r="S13" i="19"/>
  <c r="Q14" i="19" s="1"/>
  <c r="X13" i="19"/>
  <c r="D8" i="15"/>
  <c r="N8" i="15"/>
  <c r="O12" i="14"/>
  <c r="C32" i="21" l="1"/>
  <c r="O11" i="8"/>
  <c r="P11" i="8" s="1"/>
  <c r="R10" i="14"/>
  <c r="B14" i="8"/>
  <c r="N14" i="8" s="1"/>
  <c r="J13" i="21"/>
  <c r="G14" i="21" s="1"/>
  <c r="C12" i="8"/>
  <c r="D12" i="8" s="1"/>
  <c r="J11" i="1"/>
  <c r="G12" i="1" s="1"/>
  <c r="P13" i="19"/>
  <c r="N14" i="19" s="1"/>
  <c r="W13" i="19"/>
  <c r="Y13" i="19" s="1"/>
  <c r="S14" i="19"/>
  <c r="Q15" i="19" s="1"/>
  <c r="X14" i="19"/>
  <c r="B9" i="15"/>
  <c r="P8" i="15"/>
  <c r="O13" i="14"/>
  <c r="C33" i="21" l="1"/>
  <c r="R11" i="14"/>
  <c r="O12" i="8"/>
  <c r="P12" i="8" s="1"/>
  <c r="C13" i="8"/>
  <c r="D13" i="8" s="1"/>
  <c r="J12" i="1"/>
  <c r="G13" i="1" s="1"/>
  <c r="B15" i="8"/>
  <c r="N15" i="8" s="1"/>
  <c r="J14" i="21"/>
  <c r="G15" i="21" s="1"/>
  <c r="P14" i="19"/>
  <c r="N15" i="19" s="1"/>
  <c r="W14" i="19"/>
  <c r="Y14" i="19" s="1"/>
  <c r="S15" i="19"/>
  <c r="Q16" i="19" s="1"/>
  <c r="X15" i="19"/>
  <c r="O14" i="14"/>
  <c r="D9" i="15"/>
  <c r="N9" i="15"/>
  <c r="C34" i="21" l="1"/>
  <c r="R12" i="14"/>
  <c r="B16" i="8"/>
  <c r="N16" i="8" s="1"/>
  <c r="J15" i="21"/>
  <c r="G16" i="21" s="1"/>
  <c r="C14" i="8"/>
  <c r="D14" i="8" s="1"/>
  <c r="J13" i="1"/>
  <c r="G14" i="1" s="1"/>
  <c r="W15" i="19"/>
  <c r="Y15" i="19" s="1"/>
  <c r="P15" i="19"/>
  <c r="N16" i="19" s="1"/>
  <c r="S16" i="19"/>
  <c r="Q17" i="19" s="1"/>
  <c r="X16" i="19"/>
  <c r="P9" i="15"/>
  <c r="B10" i="15"/>
  <c r="O15" i="14"/>
  <c r="D36" i="17" l="1"/>
  <c r="C35" i="21"/>
  <c r="O14" i="8"/>
  <c r="P14" i="8" s="1"/>
  <c r="C15" i="8"/>
  <c r="D15" i="8" s="1"/>
  <c r="J14" i="1"/>
  <c r="G15" i="1" s="1"/>
  <c r="B17" i="8"/>
  <c r="N17" i="8" s="1"/>
  <c r="J16" i="21"/>
  <c r="G17" i="21" s="1"/>
  <c r="W16" i="19"/>
  <c r="Y16" i="19" s="1"/>
  <c r="P16" i="19"/>
  <c r="N17" i="19" s="1"/>
  <c r="S17" i="19"/>
  <c r="Q18" i="19" s="1"/>
  <c r="X17" i="19"/>
  <c r="N10" i="15"/>
  <c r="D10" i="15"/>
  <c r="O16" i="14"/>
  <c r="R14" i="14" l="1"/>
  <c r="O15" i="8"/>
  <c r="P15" i="8" s="1"/>
  <c r="B18" i="8"/>
  <c r="N18" i="8" s="1"/>
  <c r="J17" i="21"/>
  <c r="G18" i="21" s="1"/>
  <c r="C16" i="8"/>
  <c r="D16" i="8" s="1"/>
  <c r="J15" i="1"/>
  <c r="G16" i="1" s="1"/>
  <c r="P17" i="19"/>
  <c r="N18" i="19" s="1"/>
  <c r="W17" i="19"/>
  <c r="Y17" i="19" s="1"/>
  <c r="S18" i="19"/>
  <c r="Q19" i="19" s="1"/>
  <c r="X18" i="19"/>
  <c r="O17" i="14"/>
  <c r="P10" i="15"/>
  <c r="B11" i="15"/>
  <c r="O16" i="8" l="1"/>
  <c r="P16" i="8" s="1"/>
  <c r="R15" i="14"/>
  <c r="C17" i="8"/>
  <c r="D17" i="8" s="1"/>
  <c r="J16" i="1"/>
  <c r="G17" i="1" s="1"/>
  <c r="B19" i="8"/>
  <c r="N19" i="8" s="1"/>
  <c r="J18" i="21"/>
  <c r="G19" i="21" s="1"/>
  <c r="P18" i="19"/>
  <c r="N19" i="19" s="1"/>
  <c r="W18" i="19"/>
  <c r="Y18" i="19" s="1"/>
  <c r="S19" i="19"/>
  <c r="Q20" i="19" s="1"/>
  <c r="X19" i="19"/>
  <c r="N11" i="15"/>
  <c r="D11" i="15"/>
  <c r="O18" i="14"/>
  <c r="R16" i="14" l="1"/>
  <c r="O17" i="8"/>
  <c r="P17" i="8" s="1"/>
  <c r="B20" i="8"/>
  <c r="N20" i="8" s="1"/>
  <c r="J19" i="21"/>
  <c r="G20" i="21" s="1"/>
  <c r="C18" i="8"/>
  <c r="D18" i="8" s="1"/>
  <c r="J17" i="1"/>
  <c r="G18" i="1" s="1"/>
  <c r="C19" i="8" s="1"/>
  <c r="D19" i="8" s="1"/>
  <c r="P19" i="19"/>
  <c r="N20" i="19" s="1"/>
  <c r="W19" i="19"/>
  <c r="Y19" i="19" s="1"/>
  <c r="S20" i="19"/>
  <c r="Q21" i="19" s="1"/>
  <c r="X20" i="19"/>
  <c r="O19" i="14"/>
  <c r="B12" i="15"/>
  <c r="P11" i="15"/>
  <c r="O18" i="8" l="1"/>
  <c r="P18" i="8" s="1"/>
  <c r="R17" i="14"/>
  <c r="B21" i="8"/>
  <c r="N21" i="8" s="1"/>
  <c r="J20" i="21"/>
  <c r="G21" i="21" s="1"/>
  <c r="J18" i="1"/>
  <c r="G19" i="1" s="1"/>
  <c r="C20" i="8" s="1"/>
  <c r="D20" i="8" s="1"/>
  <c r="P20" i="19"/>
  <c r="N21" i="19" s="1"/>
  <c r="W20" i="19"/>
  <c r="Y20" i="19" s="1"/>
  <c r="O19" i="8"/>
  <c r="P19" i="8" s="1"/>
  <c r="S21" i="19"/>
  <c r="Q22" i="19" s="1"/>
  <c r="X21" i="19"/>
  <c r="N12" i="15"/>
  <c r="D12" i="15"/>
  <c r="O20" i="14"/>
  <c r="R18" i="14" l="1"/>
  <c r="J19" i="1"/>
  <c r="G20" i="1" s="1"/>
  <c r="C21" i="8" s="1"/>
  <c r="D21" i="8" s="1"/>
  <c r="B22" i="8"/>
  <c r="N22" i="8" s="1"/>
  <c r="J21" i="21"/>
  <c r="G22" i="21" s="1"/>
  <c r="P21" i="19"/>
  <c r="N22" i="19" s="1"/>
  <c r="W21" i="19"/>
  <c r="Y21" i="19" s="1"/>
  <c r="S22" i="19"/>
  <c r="Q23" i="19" s="1"/>
  <c r="X22" i="19"/>
  <c r="O20" i="8"/>
  <c r="P20" i="8" s="1"/>
  <c r="R19" i="14"/>
  <c r="O21" i="14"/>
  <c r="B13" i="15"/>
  <c r="P12" i="15"/>
  <c r="B23" i="8" l="1"/>
  <c r="N23" i="8" s="1"/>
  <c r="J22" i="21"/>
  <c r="G23" i="21" s="1"/>
  <c r="W22" i="19"/>
  <c r="Y22" i="19" s="1"/>
  <c r="P22" i="19"/>
  <c r="N23" i="19" s="1"/>
  <c r="J20" i="1"/>
  <c r="G21" i="1" s="1"/>
  <c r="C22" i="8" s="1"/>
  <c r="D22" i="8" s="1"/>
  <c r="R20" i="14"/>
  <c r="O21" i="8"/>
  <c r="P21" i="8" s="1"/>
  <c r="S23" i="19"/>
  <c r="Q24" i="19" s="1"/>
  <c r="X23" i="19"/>
  <c r="N13" i="15"/>
  <c r="D13" i="15"/>
  <c r="O22" i="14"/>
  <c r="B24" i="8" l="1"/>
  <c r="N24" i="8" s="1"/>
  <c r="J23" i="21"/>
  <c r="G24" i="21" s="1"/>
  <c r="P23" i="19"/>
  <c r="N24" i="19" s="1"/>
  <c r="W23" i="19"/>
  <c r="Y23" i="19" s="1"/>
  <c r="S24" i="19"/>
  <c r="Q25" i="19" s="1"/>
  <c r="X24" i="19"/>
  <c r="O22" i="8"/>
  <c r="P22" i="8" s="1"/>
  <c r="R21" i="14"/>
  <c r="P13" i="15"/>
  <c r="B14" i="15"/>
  <c r="O23" i="14"/>
  <c r="B25" i="8" l="1"/>
  <c r="N25" i="8" s="1"/>
  <c r="J24" i="21"/>
  <c r="G25" i="21" s="1"/>
  <c r="W24" i="19"/>
  <c r="Y24" i="19" s="1"/>
  <c r="P24" i="19"/>
  <c r="N25" i="19" s="1"/>
  <c r="J21" i="1"/>
  <c r="G22" i="1" s="1"/>
  <c r="C23" i="8" s="1"/>
  <c r="D23" i="8" s="1"/>
  <c r="R22" i="14"/>
  <c r="S25" i="19"/>
  <c r="Q26" i="19" s="1"/>
  <c r="X25" i="19"/>
  <c r="D14" i="15"/>
  <c r="N14" i="15"/>
  <c r="O24" i="14"/>
  <c r="O23" i="8" l="1"/>
  <c r="P23" i="8" s="1"/>
  <c r="B26" i="8"/>
  <c r="N26" i="8" s="1"/>
  <c r="J25" i="21"/>
  <c r="G26" i="21" s="1"/>
  <c r="W25" i="19"/>
  <c r="Y25" i="19" s="1"/>
  <c r="P25" i="19"/>
  <c r="N26" i="19" s="1"/>
  <c r="S26" i="19"/>
  <c r="Q27" i="19" s="1"/>
  <c r="X26" i="19"/>
  <c r="B15" i="15"/>
  <c r="P14" i="15"/>
  <c r="O25" i="14"/>
  <c r="R23" i="14" l="1"/>
  <c r="B27" i="8"/>
  <c r="N27" i="8" s="1"/>
  <c r="J26" i="21"/>
  <c r="G27" i="21" s="1"/>
  <c r="P26" i="19"/>
  <c r="N27" i="19" s="1"/>
  <c r="W26" i="19"/>
  <c r="Y26" i="19" s="1"/>
  <c r="J22" i="1"/>
  <c r="G23" i="1" s="1"/>
  <c r="C24" i="8" s="1"/>
  <c r="S27" i="19"/>
  <c r="Q28" i="19" s="1"/>
  <c r="X27" i="19"/>
  <c r="O26" i="14"/>
  <c r="D15" i="15"/>
  <c r="N15" i="15"/>
  <c r="B28" i="8" l="1"/>
  <c r="N28" i="8" s="1"/>
  <c r="J27" i="21"/>
  <c r="G28" i="21" s="1"/>
  <c r="D24" i="8"/>
  <c r="O24" i="8"/>
  <c r="W27" i="19"/>
  <c r="Y27" i="19" s="1"/>
  <c r="P27" i="19"/>
  <c r="N28" i="19" s="1"/>
  <c r="S28" i="19"/>
  <c r="Q29" i="19" s="1"/>
  <c r="X28" i="19"/>
  <c r="B16" i="15"/>
  <c r="P15" i="15"/>
  <c r="O27" i="14"/>
  <c r="P24" i="8" l="1"/>
  <c r="R24" i="14"/>
  <c r="B29" i="8"/>
  <c r="N29" i="8" s="1"/>
  <c r="J28" i="21"/>
  <c r="G29" i="21" s="1"/>
  <c r="W28" i="19"/>
  <c r="Y28" i="19" s="1"/>
  <c r="P28" i="19"/>
  <c r="N29" i="19" s="1"/>
  <c r="J23" i="1"/>
  <c r="G24" i="1" s="1"/>
  <c r="C25" i="8" s="1"/>
  <c r="S29" i="19"/>
  <c r="Q30" i="19" s="1"/>
  <c r="X29" i="19"/>
  <c r="O28" i="14"/>
  <c r="D16" i="15"/>
  <c r="N16" i="15"/>
  <c r="B30" i="8" l="1"/>
  <c r="N30" i="8" s="1"/>
  <c r="J29" i="21"/>
  <c r="G30" i="21" s="1"/>
  <c r="D25" i="8"/>
  <c r="O25" i="8"/>
  <c r="W29" i="19"/>
  <c r="Y29" i="19" s="1"/>
  <c r="P29" i="19"/>
  <c r="N30" i="19" s="1"/>
  <c r="J24" i="1"/>
  <c r="G25" i="1" s="1"/>
  <c r="C26" i="8" s="1"/>
  <c r="S30" i="19"/>
  <c r="Q31" i="19" s="1"/>
  <c r="X30" i="19"/>
  <c r="B17" i="15"/>
  <c r="P16" i="15"/>
  <c r="O29" i="14"/>
  <c r="P25" i="8" l="1"/>
  <c r="R25" i="14"/>
  <c r="B31" i="8"/>
  <c r="N31" i="8" s="1"/>
  <c r="J30" i="21"/>
  <c r="G31" i="21" s="1"/>
  <c r="D26" i="8"/>
  <c r="O26" i="8"/>
  <c r="W30" i="19"/>
  <c r="Y30" i="19" s="1"/>
  <c r="P30" i="19"/>
  <c r="N31" i="19" s="1"/>
  <c r="S31" i="19"/>
  <c r="Q32" i="19" s="1"/>
  <c r="X31" i="19"/>
  <c r="O30" i="14"/>
  <c r="N17" i="15"/>
  <c r="D17" i="15"/>
  <c r="P26" i="8" l="1"/>
  <c r="R26" i="14"/>
  <c r="B32" i="8"/>
  <c r="N32" i="8" s="1"/>
  <c r="J31" i="21"/>
  <c r="G32" i="21" s="1"/>
  <c r="P31" i="19"/>
  <c r="N32" i="19" s="1"/>
  <c r="W31" i="19"/>
  <c r="Y31" i="19" s="1"/>
  <c r="J25" i="1"/>
  <c r="G26" i="1" s="1"/>
  <c r="C27" i="8" s="1"/>
  <c r="S32" i="19"/>
  <c r="Q33" i="19" s="1"/>
  <c r="X32" i="19"/>
  <c r="B18" i="15"/>
  <c r="P17" i="15"/>
  <c r="O31" i="14"/>
  <c r="D27" i="8" l="1"/>
  <c r="O27" i="8"/>
  <c r="J32" i="21"/>
  <c r="G33" i="21" s="1"/>
  <c r="B33" i="8"/>
  <c r="N33" i="8" s="1"/>
  <c r="P32" i="19"/>
  <c r="N33" i="19" s="1"/>
  <c r="W32" i="19"/>
  <c r="Y32" i="19" s="1"/>
  <c r="S33" i="19"/>
  <c r="Q34" i="19" s="1"/>
  <c r="X33" i="19"/>
  <c r="O32" i="14"/>
  <c r="D18" i="15"/>
  <c r="N18" i="15"/>
  <c r="P27" i="8" l="1"/>
  <c r="R27" i="14"/>
  <c r="J33" i="21"/>
  <c r="G34" i="21" s="1"/>
  <c r="B34" i="8"/>
  <c r="N34" i="8" s="1"/>
  <c r="W33" i="19"/>
  <c r="Y33" i="19" s="1"/>
  <c r="P33" i="19"/>
  <c r="N34" i="19" s="1"/>
  <c r="J26" i="1"/>
  <c r="G27" i="1" s="1"/>
  <c r="C28" i="8" s="1"/>
  <c r="S34" i="19"/>
  <c r="Q35" i="19" s="1"/>
  <c r="X34" i="19"/>
  <c r="O33" i="14"/>
  <c r="P18" i="15"/>
  <c r="B19" i="15"/>
  <c r="D28" i="8" l="1"/>
  <c r="O28" i="8"/>
  <c r="J34" i="21"/>
  <c r="G35" i="21" s="1"/>
  <c r="B35" i="8"/>
  <c r="N35" i="8" s="1"/>
  <c r="W34" i="19"/>
  <c r="Y34" i="19" s="1"/>
  <c r="P34" i="19"/>
  <c r="N35" i="19" s="1"/>
  <c r="S35" i="19"/>
  <c r="Q36" i="19" s="1"/>
  <c r="X35" i="19"/>
  <c r="D19" i="15"/>
  <c r="N19" i="15"/>
  <c r="O34" i="14"/>
  <c r="P28" i="8" l="1"/>
  <c r="R28" i="14"/>
  <c r="B36" i="8"/>
  <c r="N36" i="8" s="1"/>
  <c r="G36" i="21"/>
  <c r="J35" i="21"/>
  <c r="C19" i="7" s="1"/>
  <c r="P35" i="19"/>
  <c r="N36" i="19" s="1"/>
  <c r="W35" i="19"/>
  <c r="Y35" i="19" s="1"/>
  <c r="J27" i="1"/>
  <c r="G28" i="1" s="1"/>
  <c r="C29" i="8" s="1"/>
  <c r="S36" i="19"/>
  <c r="X36" i="19"/>
  <c r="X37" i="19" s="1"/>
  <c r="Q37" i="19"/>
  <c r="O35" i="14"/>
  <c r="P19" i="15"/>
  <c r="B20" i="15"/>
  <c r="D29" i="8" l="1"/>
  <c r="O29" i="8"/>
  <c r="P36" i="19"/>
  <c r="P37" i="19" s="1"/>
  <c r="W36" i="19"/>
  <c r="N20" i="15"/>
  <c r="D20" i="15"/>
  <c r="A8" i="2"/>
  <c r="O36" i="14"/>
  <c r="O37" i="14" s="1"/>
  <c r="P29" i="8" l="1"/>
  <c r="R29" i="14"/>
  <c r="W37" i="19"/>
  <c r="Y36" i="19"/>
  <c r="Y37" i="19" s="1"/>
  <c r="J28" i="1"/>
  <c r="G29" i="1" s="1"/>
  <c r="C30" i="8" s="1"/>
  <c r="C16" i="7"/>
  <c r="P20" i="15"/>
  <c r="B21" i="15"/>
  <c r="D30" i="8" l="1"/>
  <c r="O30" i="8"/>
  <c r="N21" i="15"/>
  <c r="D21" i="15"/>
  <c r="P30" i="8" l="1"/>
  <c r="R30" i="14"/>
  <c r="J29" i="1"/>
  <c r="G30" i="1" s="1"/>
  <c r="C31" i="8" s="1"/>
  <c r="P21" i="15"/>
  <c r="B22" i="15"/>
  <c r="D31" i="8" l="1"/>
  <c r="O31" i="8"/>
  <c r="P31" i="8" s="1"/>
  <c r="D22" i="15"/>
  <c r="N22" i="15"/>
  <c r="R31" i="14" l="1"/>
  <c r="J30" i="1"/>
  <c r="G31" i="1" s="1"/>
  <c r="C32" i="8" s="1"/>
  <c r="P22" i="15"/>
  <c r="B23" i="15"/>
  <c r="D32" i="8" l="1"/>
  <c r="O32" i="8"/>
  <c r="P32" i="8" s="1"/>
  <c r="J31" i="1"/>
  <c r="G32" i="1" s="1"/>
  <c r="D23" i="15"/>
  <c r="N23" i="15"/>
  <c r="R32" i="14" l="1"/>
  <c r="J32" i="1"/>
  <c r="C33" i="8"/>
  <c r="P23" i="15"/>
  <c r="B24" i="15"/>
  <c r="D33" i="8" l="1"/>
  <c r="O33" i="8"/>
  <c r="G33" i="1"/>
  <c r="N24" i="15"/>
  <c r="D24" i="15"/>
  <c r="P33" i="8" l="1"/>
  <c r="R33" i="14"/>
  <c r="J33" i="1"/>
  <c r="G34" i="1" s="1"/>
  <c r="C34" i="8"/>
  <c r="P24" i="15"/>
  <c r="B25" i="15"/>
  <c r="D34" i="8" l="1"/>
  <c r="O34" i="8"/>
  <c r="J34" i="1"/>
  <c r="C35" i="8"/>
  <c r="D25" i="15"/>
  <c r="N25" i="15"/>
  <c r="D35" i="8" l="1"/>
  <c r="O35" i="8"/>
  <c r="P34" i="8"/>
  <c r="R34" i="14"/>
  <c r="G35" i="1"/>
  <c r="G36" i="1" s="1"/>
  <c r="P25" i="15"/>
  <c r="B26" i="15"/>
  <c r="P35" i="8" l="1"/>
  <c r="R35" i="14"/>
  <c r="J35" i="1"/>
  <c r="C36" i="8"/>
  <c r="H3" i="10"/>
  <c r="B11" i="2"/>
  <c r="D26" i="15"/>
  <c r="N26" i="15"/>
  <c r="C20" i="7" l="1"/>
  <c r="C21" i="7" s="1"/>
  <c r="C14" i="7" s="1"/>
  <c r="D36" i="8"/>
  <c r="O36" i="8"/>
  <c r="P26" i="15"/>
  <c r="B27" i="15"/>
  <c r="P36" i="8" l="1"/>
  <c r="R36" i="14"/>
  <c r="R37" i="14" s="1"/>
  <c r="B8" i="2"/>
  <c r="D27" i="15"/>
  <c r="N27" i="15"/>
  <c r="C17" i="7" l="1"/>
  <c r="O13" i="8" s="1"/>
  <c r="C8" i="2"/>
  <c r="B28" i="15"/>
  <c r="P27" i="15"/>
  <c r="R13" i="14" l="1"/>
  <c r="P13" i="8"/>
  <c r="D28" i="15"/>
  <c r="N28" i="15"/>
  <c r="P28" i="15" l="1"/>
  <c r="B29" i="15"/>
  <c r="D29" i="15" l="1"/>
  <c r="N29" i="15"/>
  <c r="B30" i="15" l="1"/>
  <c r="P29" i="15"/>
  <c r="D30" i="15" l="1"/>
  <c r="N30" i="15"/>
  <c r="B31" i="15" l="1"/>
  <c r="P30" i="15"/>
  <c r="D31" i="15" l="1"/>
  <c r="N31" i="15"/>
  <c r="P31" i="15" l="1"/>
  <c r="B32" i="15"/>
  <c r="D32" i="15" l="1"/>
  <c r="N32" i="15"/>
  <c r="P32" i="15" l="1"/>
  <c r="B33" i="15"/>
  <c r="D33" i="15" l="1"/>
  <c r="N33" i="15"/>
  <c r="P33" i="15" l="1"/>
  <c r="B34" i="15"/>
  <c r="D34" i="15" l="1"/>
  <c r="N34" i="15"/>
  <c r="P34" i="15" l="1"/>
  <c r="B35" i="15"/>
  <c r="D35" i="15" l="1"/>
  <c r="N35" i="15"/>
  <c r="P35" i="15" s="1"/>
</calcChain>
</file>

<file path=xl/sharedStrings.xml><?xml version="1.0" encoding="utf-8"?>
<sst xmlns="http://schemas.openxmlformats.org/spreadsheetml/2006/main" count="645" uniqueCount="257">
  <si>
    <t>MID-DAY MEALS PROGRAMME</t>
  </si>
  <si>
    <t>MANDAL</t>
  </si>
  <si>
    <t>SCHOOL</t>
  </si>
  <si>
    <t>MONTH</t>
  </si>
  <si>
    <t>DATE</t>
  </si>
  <si>
    <t>ENROLLED</t>
  </si>
  <si>
    <t>PRSENT</t>
  </si>
  <si>
    <t>MDM TAKEN</t>
  </si>
  <si>
    <t>UPS RICE</t>
  </si>
  <si>
    <t>HS RICE</t>
  </si>
  <si>
    <t>AMOUNT</t>
  </si>
  <si>
    <t>RICE RECEIVED</t>
  </si>
  <si>
    <t>MENU</t>
  </si>
  <si>
    <t>UPS</t>
  </si>
  <si>
    <t>HS</t>
  </si>
  <si>
    <t>TOTAL</t>
  </si>
  <si>
    <t>GIVEN</t>
  </si>
  <si>
    <t>BALANCE</t>
  </si>
  <si>
    <t>LAST MONTH RICE BALANCE -------&gt;</t>
  </si>
  <si>
    <t>@6.00</t>
  </si>
  <si>
    <t>a</t>
  </si>
  <si>
    <t>RICE ACCOUNT</t>
  </si>
  <si>
    <t>OPENING BALANCE</t>
  </si>
  <si>
    <t>RECEIVED DURING THE MONTH</t>
  </si>
  <si>
    <t>TOTAL RICE</t>
  </si>
  <si>
    <t>UTILIZED DURING MONTH</t>
  </si>
  <si>
    <t>GROUND BALANCE</t>
  </si>
  <si>
    <t>REMARKS</t>
  </si>
  <si>
    <t>ఆలుగడ్డ టమాట</t>
  </si>
  <si>
    <t>గుడ్డు+సాంబారు</t>
  </si>
  <si>
    <t>అరటిపండు+సాంబారు</t>
  </si>
  <si>
    <t>వంకాయ+ఆలుగడ్డ</t>
  </si>
  <si>
    <t>సోరకాయ పప్పు</t>
  </si>
  <si>
    <t>బీరకాయ టమాట</t>
  </si>
  <si>
    <t>వంకాయ పప్పు</t>
  </si>
  <si>
    <t>పప్పుచారు</t>
  </si>
  <si>
    <t>బీరకాయ పప్పు</t>
  </si>
  <si>
    <t>NAME OF THE SCHOOL</t>
  </si>
  <si>
    <t>NAME OF THE IA :</t>
  </si>
  <si>
    <t>IA ACCOUNT NO :</t>
  </si>
  <si>
    <t>UPS RICE OPENING BALANCE</t>
  </si>
  <si>
    <t>HS RICE OPENING BALANCE</t>
  </si>
  <si>
    <t>PRESENT RICE BALANCE</t>
  </si>
  <si>
    <t>CLOSING BALANCE OF UPS</t>
  </si>
  <si>
    <t>CLOSING BALANCE OF HS</t>
  </si>
  <si>
    <t>HOLIDAYS</t>
  </si>
  <si>
    <t>PRESENT</t>
  </si>
  <si>
    <t>MDM TAKING</t>
  </si>
  <si>
    <t>RICE ISSUED</t>
  </si>
  <si>
    <t>BALANCE RICE</t>
  </si>
  <si>
    <t>UPS OPENING RICE  BAL.</t>
  </si>
  <si>
    <t>RICE GIVEN TO UPS</t>
  </si>
  <si>
    <t>UPS RICE BALANCE</t>
  </si>
  <si>
    <t>HS OPENING RICE  BAL.</t>
  </si>
  <si>
    <t>HS RICE BALANCE</t>
  </si>
  <si>
    <t>TOAL</t>
  </si>
  <si>
    <t>UPS 
RICE BALANCE</t>
  </si>
  <si>
    <t>TOTAL RICE BALANCE</t>
  </si>
  <si>
    <t>RICE OPENING  BALANCE</t>
  </si>
  <si>
    <t>RICE RECEIVED 
DURING THE MONTH</t>
  </si>
  <si>
    <t>RICE UTILIZED DURING MONTH</t>
  </si>
  <si>
    <t>UPS AMOUNT</t>
  </si>
  <si>
    <t>HS AMOUNT</t>
  </si>
  <si>
    <t>UPS ROUNDED AMOUNT</t>
  </si>
  <si>
    <t>HS ROUNDED AMOUNT</t>
  </si>
  <si>
    <t>TOTAL AMOUNT</t>
  </si>
  <si>
    <t>RICE GIVEN</t>
  </si>
  <si>
    <t>RICE RECEIVED / RETURNED</t>
  </si>
  <si>
    <t>ROUNDED UPS AMOUNT</t>
  </si>
  <si>
    <t>ROUNDED HS AMOUNT</t>
  </si>
  <si>
    <t>MANDAL :</t>
  </si>
  <si>
    <t>SCHOOL :</t>
  </si>
  <si>
    <t>MONTH :</t>
  </si>
  <si>
    <t>PREVIOUS BALANCE</t>
  </si>
  <si>
    <t>A/c No.:</t>
  </si>
  <si>
    <t>DAY</t>
  </si>
  <si>
    <t>No. of Children Enrolled</t>
  </si>
  <si>
    <t>No. of Children attended</t>
  </si>
  <si>
    <t>COST  
PER CHILD</t>
  </si>
  <si>
    <t>Net Amount</t>
  </si>
  <si>
    <t>RISE USED</t>
  </si>
  <si>
    <t>RICE BALANCE</t>
  </si>
  <si>
    <t>1 TO 5</t>
  </si>
  <si>
    <t>9 TO 10</t>
  </si>
  <si>
    <t>6 TO 8</t>
  </si>
  <si>
    <t>Total</t>
  </si>
  <si>
    <t>No. of Children took MDM  :</t>
  </si>
  <si>
    <t>Total Amount(Rounded):Rs.</t>
  </si>
  <si>
    <t>Rice Account</t>
  </si>
  <si>
    <t>Opening Balance</t>
  </si>
  <si>
    <t>Received during Month</t>
  </si>
  <si>
    <t>Total Rice</t>
  </si>
  <si>
    <t>Sign. Of the Implementing Agency</t>
  </si>
  <si>
    <t>Sign. Of the Head Master</t>
  </si>
  <si>
    <t>Mandal Educational Officer</t>
  </si>
  <si>
    <t>MID-DAY MEALS PROGRAMME - RICE ACCOUNT</t>
  </si>
  <si>
    <t>RICE UTILIZED</t>
  </si>
  <si>
    <t>TOTAL RECEIVED</t>
  </si>
  <si>
    <t xml:space="preserve">School Monthly Data for </t>
  </si>
  <si>
    <t>Instructions:</t>
  </si>
  <si>
    <t>1.Keep Enrollment Register at the time of entry</t>
  </si>
  <si>
    <t>2.Keep Account Register at the time of entry</t>
  </si>
  <si>
    <t>School Details</t>
  </si>
  <si>
    <t>School Code</t>
  </si>
  <si>
    <t>School Name</t>
  </si>
  <si>
    <t>ZPHS GUNDLA POCHAMPALLY</t>
  </si>
  <si>
    <t>School Type</t>
  </si>
  <si>
    <t>ZP(LOCAL BODIES)</t>
  </si>
  <si>
    <t>Category</t>
  </si>
  <si>
    <t>HIGH SCHOOL</t>
  </si>
  <si>
    <t>State</t>
  </si>
  <si>
    <t>ANDHRA PRADESH</t>
  </si>
  <si>
    <t>District</t>
  </si>
  <si>
    <t>RANGA REDDY</t>
  </si>
  <si>
    <t>Area</t>
  </si>
  <si>
    <t>LAXMINAGAR</t>
  </si>
  <si>
    <t>Block</t>
  </si>
  <si>
    <t>MEDCHAL</t>
  </si>
  <si>
    <t>Village/Ward</t>
  </si>
  <si>
    <t>GUNDLAPOCHAMPALLY</t>
  </si>
  <si>
    <r>
      <rPr>
        <b/>
        <sz val="8"/>
        <color rgb="FF000000"/>
        <rFont val="Arial"/>
        <family val="2"/>
      </rPr>
      <t>Meals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Availed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Status*</t>
    </r>
  </si>
  <si>
    <t>Primary</t>
  </si>
  <si>
    <t>Upper Primary</t>
  </si>
  <si>
    <r>
      <rPr>
        <sz val="8"/>
        <color rgb="FF000000"/>
        <rFont val="Arial"/>
        <family val="2"/>
      </rPr>
      <t>Number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School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Days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During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Month</t>
    </r>
  </si>
  <si>
    <t xml:space="preserve"> </t>
  </si>
  <si>
    <r>
      <rPr>
        <sz val="8"/>
        <color rgb="FF000000"/>
        <rFont val="Arial"/>
        <family val="2"/>
      </rPr>
      <t>Actual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Number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Days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Day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Served</t>
    </r>
  </si>
  <si>
    <r>
      <rPr>
        <sz val="8"/>
        <color rgb="FF000000"/>
        <rFont val="Arial"/>
        <family val="2"/>
      </rPr>
      <t>Total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Meals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Served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During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Month</t>
    </r>
  </si>
  <si>
    <r>
      <rPr>
        <b/>
        <sz val="8"/>
        <color rgb="FF000000"/>
        <rFont val="Arial"/>
        <family val="2"/>
      </rPr>
      <t>Cook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Cum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Helper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Details</t>
    </r>
  </si>
  <si>
    <r>
      <rPr>
        <sz val="8"/>
        <color rgb="FF000000"/>
        <rFont val="Arial"/>
        <family val="2"/>
      </rPr>
      <t>Name</t>
    </r>
  </si>
  <si>
    <r>
      <rPr>
        <sz val="8"/>
        <color rgb="FF000000"/>
        <rFont val="Arial"/>
        <family val="2"/>
      </rPr>
      <t>Gender</t>
    </r>
  </si>
  <si>
    <r>
      <rPr>
        <sz val="8"/>
        <color rgb="FF000000"/>
        <rFont val="Arial"/>
        <family val="2"/>
      </rPr>
      <t>Category</t>
    </r>
  </si>
  <si>
    <r>
      <rPr>
        <sz val="8"/>
        <color rgb="FF000000"/>
        <rFont val="Arial"/>
        <family val="2"/>
      </rPr>
      <t>Mode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Payment</t>
    </r>
  </si>
  <si>
    <r>
      <rPr>
        <sz val="8"/>
        <color rgb="FF000000"/>
        <rFont val="Arial"/>
        <family val="2"/>
      </rPr>
      <t>Amount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Received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during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month(In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Rs)</t>
    </r>
  </si>
  <si>
    <t>S.PRASANNA KUMARI</t>
  </si>
  <si>
    <t>FEMALE</t>
  </si>
  <si>
    <t>OBC</t>
  </si>
  <si>
    <t>BANK</t>
  </si>
  <si>
    <t>C.NARSIMHA</t>
  </si>
  <si>
    <t>MALE</t>
  </si>
  <si>
    <r>
      <rPr>
        <b/>
        <sz val="8"/>
        <color rgb="FF000000"/>
        <rFont val="Arial"/>
        <family val="2"/>
      </rPr>
      <t>Cooking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Cost(In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Rs.)</t>
    </r>
  </si>
  <si>
    <r>
      <rPr>
        <sz val="8"/>
        <color rgb="FF000000"/>
        <rFont val="Arial"/>
        <family val="2"/>
      </rPr>
      <t>Primary</t>
    </r>
  </si>
  <si>
    <r>
      <rPr>
        <sz val="8"/>
        <color rgb="FF000000"/>
        <rFont val="Arial"/>
        <family val="2"/>
      </rPr>
      <t>Upper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Primary</t>
    </r>
  </si>
  <si>
    <r>
      <rPr>
        <sz val="8"/>
        <color rgb="FF000000"/>
        <rFont val="Arial"/>
        <family val="2"/>
      </rPr>
      <t>Opening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Balance</t>
    </r>
  </si>
  <si>
    <r>
      <rPr>
        <sz val="8"/>
        <color rgb="FF000000"/>
        <rFont val="Arial"/>
        <family val="2"/>
      </rPr>
      <t>Received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during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Month</t>
    </r>
  </si>
  <si>
    <r>
      <rPr>
        <sz val="8"/>
        <color rgb="FF000000"/>
        <rFont val="Arial"/>
        <family val="2"/>
      </rPr>
      <t>Expenditure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during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Month</t>
    </r>
  </si>
  <si>
    <r>
      <rPr>
        <sz val="8"/>
        <color rgb="FF000000"/>
        <rFont val="Arial"/>
        <family val="2"/>
      </rPr>
      <t>Closing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Balance</t>
    </r>
  </si>
  <si>
    <t>--</t>
  </si>
  <si>
    <r>
      <rPr>
        <b/>
        <sz val="8"/>
        <color rgb="FF000000"/>
        <rFont val="Arial"/>
        <family val="2"/>
      </rPr>
      <t>Details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of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Foodgrain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(In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Quintals)</t>
    </r>
  </si>
  <si>
    <r>
      <rPr>
        <sz val="8"/>
        <color rgb="FF000000"/>
        <rFont val="Arial"/>
        <family val="2"/>
      </rPr>
      <t>Food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Item</t>
    </r>
  </si>
  <si>
    <r>
      <rPr>
        <sz val="8"/>
        <color rgb="FF000000"/>
        <rFont val="Arial"/>
        <family val="2"/>
      </rPr>
      <t xml:space="preserve">Opening
</t>
    </r>
    <r>
      <rPr>
        <sz val="8"/>
        <color rgb="FF000000"/>
        <rFont val="Arial"/>
        <family val="2"/>
      </rPr>
      <t>Balance</t>
    </r>
  </si>
  <si>
    <r>
      <rPr>
        <sz val="8"/>
        <color rgb="FF000000"/>
        <rFont val="Arial"/>
        <family val="2"/>
      </rPr>
      <t>Consumption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during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Month</t>
    </r>
  </si>
  <si>
    <r>
      <rPr>
        <sz val="8"/>
        <color rgb="FF000000"/>
        <rFont val="Arial"/>
        <family val="2"/>
      </rPr>
      <t xml:space="preserve">Closing
</t>
    </r>
    <r>
      <rPr>
        <sz val="8"/>
        <color rgb="FF000000"/>
        <rFont val="Arial"/>
        <family val="2"/>
      </rPr>
      <t>Balance</t>
    </r>
  </si>
  <si>
    <r>
      <rPr>
        <sz val="8"/>
        <color rgb="FF000000"/>
        <rFont val="Arial"/>
        <family val="2"/>
      </rPr>
      <t>Wheat</t>
    </r>
  </si>
  <si>
    <r>
      <rPr>
        <sz val="8"/>
        <color rgb="FF000000"/>
        <rFont val="Arial"/>
        <family val="2"/>
      </rPr>
      <t>Rice</t>
    </r>
  </si>
  <si>
    <t>REMARKS:</t>
  </si>
  <si>
    <r>
      <rPr>
        <b/>
        <sz val="8"/>
        <color rgb="FF000000"/>
        <rFont val="Arial"/>
        <family val="2"/>
      </rPr>
      <t>School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Expenses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(In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Rs.)</t>
    </r>
  </si>
  <si>
    <r>
      <rPr>
        <sz val="8"/>
        <color rgb="FF000000"/>
        <rFont val="Arial"/>
        <family val="2"/>
      </rPr>
      <t>Total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Expenditure</t>
    </r>
  </si>
  <si>
    <r>
      <rPr>
        <sz val="8"/>
        <color rgb="FF000000"/>
        <rFont val="Arial"/>
        <family val="2"/>
      </rPr>
      <t>Date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Expenditure</t>
    </r>
  </si>
  <si>
    <r>
      <rPr>
        <sz val="8"/>
        <color rgb="FF000000"/>
        <rFont val="Arial"/>
        <family val="2"/>
      </rPr>
      <t>Cumulative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Expenditure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School</t>
    </r>
  </si>
  <si>
    <r>
      <rPr>
        <sz val="8"/>
        <color rgb="FF000000"/>
        <rFont val="Arial"/>
        <family val="2"/>
      </rPr>
      <t>1.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Expenses</t>
    </r>
  </si>
  <si>
    <r>
      <rPr>
        <b/>
        <sz val="8"/>
        <color rgb="FF000000"/>
        <rFont val="Arial"/>
        <family val="2"/>
      </rPr>
      <t>School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Inspection</t>
    </r>
  </si>
  <si>
    <r>
      <rPr>
        <sz val="8"/>
        <color rgb="FF000000"/>
        <rFont val="Arial"/>
        <family val="2"/>
      </rPr>
      <t>School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Inspection	</t>
    </r>
    <r>
      <rPr>
        <sz val="8"/>
        <color rgb="FF000000"/>
        <rFont val="Arial"/>
        <family val="2"/>
      </rPr>
      <t>(Yes)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\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(No)</t>
    </r>
  </si>
  <si>
    <t>Name</t>
  </si>
  <si>
    <t>In Number</t>
  </si>
  <si>
    <r>
      <rPr>
        <sz val="8"/>
        <color rgb="FF000000"/>
        <rFont val="Arial"/>
        <family val="2"/>
      </rPr>
      <t>By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Member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Task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Force</t>
    </r>
  </si>
  <si>
    <r>
      <rPr>
        <sz val="8"/>
        <color rgb="FF000000"/>
        <rFont val="Arial"/>
        <family val="2"/>
      </rPr>
      <t>By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District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Officials</t>
    </r>
  </si>
  <si>
    <r>
      <rPr>
        <sz val="8"/>
        <color rgb="FF000000"/>
        <rFont val="Arial"/>
        <family val="2"/>
      </rPr>
      <t>By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Block/Taluka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Level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Official</t>
    </r>
  </si>
  <si>
    <r>
      <rPr>
        <sz val="8"/>
        <color rgb="FF000000"/>
        <rFont val="Arial"/>
        <family val="2"/>
      </rPr>
      <t>By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SMC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Members</t>
    </r>
  </si>
  <si>
    <t>Untoward Incidents (If Any)</t>
  </si>
  <si>
    <t xml:space="preserve">Number of Incident Occured </t>
  </si>
  <si>
    <t>No. of Children Feeded</t>
  </si>
  <si>
    <t>Utilised during Month</t>
  </si>
  <si>
    <t>Balance Rice</t>
  </si>
  <si>
    <t>No. of Children Took MDM</t>
  </si>
  <si>
    <t>School Level Health Data for</t>
  </si>
  <si>
    <t>(Feb-15, Mar-15 &amp; April-15)</t>
  </si>
  <si>
    <r>
      <rPr>
        <b/>
        <sz val="8"/>
        <color rgb="FF000000"/>
        <rFont val="Arial"/>
        <family val="2"/>
      </rPr>
      <t>Number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of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Children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weight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measured</t>
    </r>
  </si>
  <si>
    <t>Boys</t>
  </si>
  <si>
    <t>Girls</t>
  </si>
  <si>
    <r>
      <rPr>
        <b/>
        <sz val="8"/>
        <color rgb="FF000000"/>
        <rFont val="Arial"/>
        <family val="2"/>
      </rPr>
      <t>Number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of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Children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height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measured</t>
    </r>
  </si>
  <si>
    <r>
      <rPr>
        <sz val="8"/>
        <color rgb="FF000000"/>
        <rFont val="Arial"/>
        <family val="2"/>
      </rPr>
      <t>Boys</t>
    </r>
  </si>
  <si>
    <r>
      <rPr>
        <sz val="8"/>
        <color rgb="FF000000"/>
        <rFont val="Arial"/>
        <family val="2"/>
      </rPr>
      <t>Girls</t>
    </r>
  </si>
  <si>
    <r>
      <rPr>
        <b/>
        <sz val="8"/>
        <color rgb="FF000000"/>
        <rFont val="Arial"/>
        <family val="2"/>
      </rPr>
      <t>Number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of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children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with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refractive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errors</t>
    </r>
  </si>
  <si>
    <r>
      <rPr>
        <sz val="8"/>
        <color rgb="FF000000"/>
        <rFont val="Arial"/>
        <family val="2"/>
      </rPr>
      <t>Number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Children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diagnosed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with
</t>
    </r>
    <r>
      <rPr>
        <sz val="8"/>
        <color rgb="FF000000"/>
        <rFont val="Arial"/>
        <family val="2"/>
      </rPr>
      <t>refractive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errors</t>
    </r>
  </si>
  <si>
    <r>
      <rPr>
        <sz val="8"/>
        <color rgb="FF000000"/>
        <rFont val="Arial"/>
        <family val="2"/>
      </rPr>
      <t>Number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Children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provided
</t>
    </r>
    <r>
      <rPr>
        <sz val="8"/>
        <color rgb="FF000000"/>
        <rFont val="Arial"/>
        <family val="2"/>
      </rPr>
      <t>spectacles</t>
    </r>
  </si>
  <si>
    <r>
      <rPr>
        <b/>
        <sz val="8"/>
        <color rgb="FF000000"/>
        <rFont val="Arial"/>
        <family val="2"/>
      </rPr>
      <t>Number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of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Children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with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Health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Problems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detected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during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School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Health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Checkup</t>
    </r>
  </si>
  <si>
    <r>
      <rPr>
        <sz val="8"/>
        <color rgb="FF000000"/>
        <rFont val="Arial"/>
        <family val="2"/>
      </rPr>
      <t>Number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Children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Problems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treated
</t>
    </r>
    <r>
      <rPr>
        <sz val="8"/>
        <color rgb="FF000000"/>
        <rFont val="Arial"/>
        <family val="2"/>
      </rPr>
      <t>during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School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Health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Checkup</t>
    </r>
  </si>
  <si>
    <r>
      <rPr>
        <sz val="8"/>
        <color rgb="FF000000"/>
        <rFont val="Arial"/>
        <family val="2"/>
      </rPr>
      <t>Number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Children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Problems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detected
</t>
    </r>
    <r>
      <rPr>
        <sz val="8"/>
        <color rgb="FF000000"/>
        <rFont val="Arial"/>
        <family val="2"/>
      </rPr>
      <t>during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School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Health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Checkup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were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referred</t>
    </r>
  </si>
  <si>
    <r>
      <rPr>
        <b/>
        <sz val="8"/>
        <color rgb="FF000000"/>
        <rFont val="Arial"/>
        <family val="2"/>
      </rPr>
      <t>Distribution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of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Iron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&amp;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Folic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Acid,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Deworming,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Vitamin-A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supplementation</t>
    </r>
  </si>
  <si>
    <r>
      <rPr>
        <sz val="8"/>
        <color rgb="FF000000"/>
        <rFont val="Arial"/>
        <family val="2"/>
      </rPr>
      <t>Number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Children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received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weekly
</t>
    </r>
    <r>
      <rPr>
        <sz val="8"/>
        <color rgb="FF000000"/>
        <rFont val="Arial"/>
        <family val="2"/>
      </rPr>
      <t>Iron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Folic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acid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tablets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last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months</t>
    </r>
  </si>
  <si>
    <r>
      <rPr>
        <sz val="8"/>
        <color rgb="FF000000"/>
        <rFont val="Arial"/>
        <family val="2"/>
      </rPr>
      <t>Number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children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received
</t>
    </r>
    <r>
      <rPr>
        <sz val="8"/>
        <color rgb="FF000000"/>
        <rFont val="Arial"/>
        <family val="2"/>
      </rPr>
      <t>deworming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tablets</t>
    </r>
  </si>
  <si>
    <r>
      <rPr>
        <sz val="8"/>
        <color rgb="FF000000"/>
        <rFont val="Arial"/>
        <family val="2"/>
      </rPr>
      <t>Number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children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received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Vitamin-A
</t>
    </r>
    <r>
      <rPr>
        <sz val="8"/>
        <color rgb="FF000000"/>
        <rFont val="Arial"/>
        <family val="2"/>
      </rPr>
      <t>supplementation</t>
    </r>
  </si>
  <si>
    <t>SLNO</t>
  </si>
  <si>
    <t>ITEM</t>
  </si>
  <si>
    <t>RATE</t>
  </si>
  <si>
    <t>QUANTITY</t>
  </si>
  <si>
    <t>కందిపప్పు</t>
  </si>
  <si>
    <t>చింతపండు</t>
  </si>
  <si>
    <t>మంచినూనె</t>
  </si>
  <si>
    <t>ఉప్పు ప్యాకెట్</t>
  </si>
  <si>
    <t>కారం</t>
  </si>
  <si>
    <t>పసుపు</t>
  </si>
  <si>
    <t>ఆవాలు</t>
  </si>
  <si>
    <t>జిలకర</t>
  </si>
  <si>
    <t>ఎండుమిర్చి</t>
  </si>
  <si>
    <t>సాంబార్ పొడి ప్యాకెట్స్</t>
  </si>
  <si>
    <t>అల్లం, వెల్లుల్ల్లి</t>
  </si>
  <si>
    <t>కూరగాయలు</t>
  </si>
  <si>
    <t>గుడ్లు</t>
  </si>
  <si>
    <t>కట్టెలు</t>
  </si>
  <si>
    <t>Signature of the IA</t>
  </si>
  <si>
    <t>Head Master</t>
  </si>
  <si>
    <t>RICE BALANCE ABSTRACT</t>
  </si>
  <si>
    <t>UPS 6.18</t>
  </si>
  <si>
    <t>EGG 4</t>
  </si>
  <si>
    <t>IX X 8.18</t>
  </si>
  <si>
    <t>COST PER CHILD 6 TO 10</t>
  </si>
  <si>
    <t>COST PER CHILD 9 TO 10</t>
  </si>
  <si>
    <t>EGG COST</t>
  </si>
  <si>
    <t>TOTAL ENROLLMENT</t>
  </si>
  <si>
    <t>TOTAL PRESENT</t>
  </si>
  <si>
    <t>Opening Balance of Rice in Kg.Gms</t>
  </si>
  <si>
    <t>Rice Received during the month in Kg.Gms</t>
  </si>
  <si>
    <t>Rice Utilized in Kg.Gms @150gm</t>
  </si>
  <si>
    <t>Closing Balance of Rice in Kg.Gms</t>
  </si>
  <si>
    <t>Menu</t>
  </si>
  <si>
    <t>A/c No</t>
  </si>
  <si>
    <t>Certified that Two(2) Eggs per week suplied to students, Rice Required for NextMonth :</t>
  </si>
  <si>
    <t>may be sanctioned &amp; Credited into MDM implementing Agency Account</t>
  </si>
  <si>
    <t>Holiday</t>
  </si>
  <si>
    <t>UPS(VI-VIII)</t>
  </si>
  <si>
    <t>Sign. Of the Implementing Agency  1)…………………………………………..2)…………………………………………</t>
  </si>
  <si>
    <t>Rice RECEIVED</t>
  </si>
  <si>
    <t>ALU CURRY</t>
  </si>
  <si>
    <t>DOSAKAYA CURRY</t>
  </si>
  <si>
    <t>BRINJAL CURRY</t>
  </si>
  <si>
    <t>BENDAKAYA CURRY</t>
  </si>
  <si>
    <t>TOMATO DALL</t>
  </si>
  <si>
    <t>TOMATO DAL</t>
  </si>
  <si>
    <t>NEXT MONTH RICE REUIREMENT</t>
  </si>
  <si>
    <t>TYPE EGG</t>
  </si>
  <si>
    <t>ON GIVEN DAY</t>
  </si>
  <si>
    <t>UPS-EGG BILL</t>
  </si>
  <si>
    <t>HS BILL</t>
  </si>
  <si>
    <t>SUNDAY</t>
  </si>
  <si>
    <t>SC</t>
  </si>
  <si>
    <t>ST</t>
  </si>
  <si>
    <t xml:space="preserve">UPS ENTRY SHEET </t>
  </si>
  <si>
    <t>UPS ENROLMENT</t>
  </si>
  <si>
    <t xml:space="preserve">HS ENTRY SHEET </t>
  </si>
  <si>
    <t>HS ENROLMENT</t>
  </si>
  <si>
    <t>XYZ</t>
  </si>
  <si>
    <t>ABCDEF</t>
  </si>
  <si>
    <t>ZPHS ABC</t>
  </si>
  <si>
    <t>SANKRANTHI HOLIDAYS</t>
  </si>
  <si>
    <t>'</t>
  </si>
  <si>
    <t>MDM BILLS PREPRATION TOOL WITH RICE ACCOUNT 
FOR HIGH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</si>
</sst>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0.0000"/>
    <numFmt numFmtId="166" formatCode="[$-409]mmmm/yy;@"/>
  </numFmts>
  <fonts count="6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6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4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b/>
      <u/>
      <sz val="14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24"/>
      <color rgb="FFFFFF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5FE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7" fillId="0" borderId="0"/>
  </cellStyleXfs>
  <cellXfs count="54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shrinkToFit="1"/>
    </xf>
    <xf numFmtId="0" fontId="1" fillId="0" borderId="0" xfId="0" applyFont="1"/>
    <xf numFmtId="0" fontId="3" fillId="0" borderId="0" xfId="0" applyFont="1" applyAlignment="1">
      <alignment horizontal="center"/>
    </xf>
    <xf numFmtId="2" fontId="1" fillId="0" borderId="0" xfId="0" applyNumberFormat="1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9" fillId="0" borderId="0" xfId="0" applyFont="1"/>
    <xf numFmtId="0" fontId="9" fillId="0" borderId="1" xfId="0" applyFont="1" applyBorder="1"/>
    <xf numFmtId="2" fontId="9" fillId="0" borderId="1" xfId="0" applyNumberFormat="1" applyFont="1" applyBorder="1"/>
    <xf numFmtId="0" fontId="11" fillId="10" borderId="0" xfId="0" applyFont="1" applyFill="1"/>
    <xf numFmtId="0" fontId="0" fillId="2" borderId="1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/>
    </xf>
    <xf numFmtId="1" fontId="0" fillId="2" borderId="1" xfId="0" applyNumberFormat="1" applyFill="1" applyBorder="1"/>
    <xf numFmtId="0" fontId="0" fillId="10" borderId="0" xfId="0" applyFill="1"/>
    <xf numFmtId="1" fontId="0" fillId="8" borderId="1" xfId="0" applyNumberFormat="1" applyFill="1" applyBorder="1"/>
    <xf numFmtId="1" fontId="0" fillId="5" borderId="1" xfId="0" applyNumberFormat="1" applyFill="1" applyBorder="1"/>
    <xf numFmtId="2" fontId="0" fillId="6" borderId="1" xfId="0" applyNumberFormat="1" applyFill="1" applyBorder="1"/>
    <xf numFmtId="2" fontId="0" fillId="7" borderId="1" xfId="0" applyNumberFormat="1" applyFill="1" applyBorder="1"/>
    <xf numFmtId="0" fontId="14" fillId="12" borderId="2" xfId="0" applyFont="1" applyFill="1" applyBorder="1" applyAlignment="1">
      <alignment horizontal="center"/>
    </xf>
    <xf numFmtId="0" fontId="1" fillId="9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0" fillId="9" borderId="1" xfId="0" applyFont="1" applyFill="1" applyBorder="1"/>
    <xf numFmtId="0" fontId="1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2" fontId="4" fillId="13" borderId="1" xfId="0" applyNumberFormat="1" applyFont="1" applyFill="1" applyBorder="1"/>
    <xf numFmtId="164" fontId="9" fillId="0" borderId="1" xfId="0" applyNumberFormat="1" applyFont="1" applyBorder="1"/>
    <xf numFmtId="1" fontId="4" fillId="13" borderId="1" xfId="0" applyNumberFormat="1" applyFont="1" applyFill="1" applyBorder="1"/>
    <xf numFmtId="2" fontId="21" fillId="13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10" fillId="9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2" fontId="24" fillId="0" borderId="0" xfId="0" applyNumberFormat="1" applyFont="1"/>
    <xf numFmtId="0" fontId="25" fillId="0" borderId="0" xfId="0" applyFont="1"/>
    <xf numFmtId="0" fontId="15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0" fillId="9" borderId="1" xfId="0" applyFont="1" applyFill="1" applyBorder="1" applyAlignment="1">
      <alignment horizontal="left"/>
    </xf>
    <xf numFmtId="0" fontId="0" fillId="0" borderId="4" xfId="0" applyBorder="1"/>
    <xf numFmtId="0" fontId="7" fillId="0" borderId="0" xfId="0" applyFont="1"/>
    <xf numFmtId="0" fontId="26" fillId="0" borderId="0" xfId="0" applyFont="1"/>
    <xf numFmtId="2" fontId="15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21" fillId="13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2" fontId="15" fillId="0" borderId="0" xfId="0" applyNumberFormat="1" applyFont="1"/>
    <xf numFmtId="165" fontId="15" fillId="0" borderId="0" xfId="0" applyNumberFormat="1" applyFont="1"/>
    <xf numFmtId="2" fontId="15" fillId="3" borderId="0" xfId="0" applyNumberFormat="1" applyFont="1" applyFill="1"/>
    <xf numFmtId="2" fontId="6" fillId="0" borderId="0" xfId="0" applyNumberFormat="1" applyFont="1"/>
    <xf numFmtId="0" fontId="27" fillId="0" borderId="0" xfId="1"/>
    <xf numFmtId="0" fontId="30" fillId="0" borderId="1" xfId="1" applyFont="1" applyBorder="1" applyAlignment="1">
      <alignment horizontal="left" vertical="center"/>
    </xf>
    <xf numFmtId="0" fontId="31" fillId="0" borderId="2" xfId="1" applyFont="1" applyBorder="1" applyAlignment="1">
      <alignment vertical="center"/>
    </xf>
    <xf numFmtId="0" fontId="31" fillId="0" borderId="4" xfId="1" applyFont="1" applyBorder="1" applyAlignment="1">
      <alignment vertical="center"/>
    </xf>
    <xf numFmtId="0" fontId="30" fillId="0" borderId="2" xfId="1" applyFont="1" applyBorder="1" applyAlignment="1">
      <alignment vertical="center"/>
    </xf>
    <xf numFmtId="0" fontId="30" fillId="0" borderId="4" xfId="1" applyFont="1" applyBorder="1" applyAlignment="1">
      <alignment vertical="center"/>
    </xf>
    <xf numFmtId="0" fontId="30" fillId="0" borderId="0" xfId="1" applyFont="1" applyAlignment="1">
      <alignment horizontal="left" vertical="center"/>
    </xf>
    <xf numFmtId="0" fontId="31" fillId="0" borderId="0" xfId="1" applyFont="1" applyAlignment="1">
      <alignment horizontal="left" vertical="center" indent="1"/>
    </xf>
    <xf numFmtId="0" fontId="30" fillId="0" borderId="0" xfId="1" applyFont="1" applyAlignment="1">
      <alignment horizontal="left" vertical="center" indent="1"/>
    </xf>
    <xf numFmtId="0" fontId="32" fillId="0" borderId="0" xfId="1" applyFont="1" applyAlignment="1">
      <alignment horizontal="left" vertical="center" indent="1"/>
    </xf>
    <xf numFmtId="0" fontId="34" fillId="0" borderId="0" xfId="1" applyFont="1" applyAlignment="1">
      <alignment horizontal="left" vertical="top" wrapText="1"/>
    </xf>
    <xf numFmtId="0" fontId="27" fillId="0" borderId="0" xfId="1" applyAlignment="1">
      <alignment horizontal="center" vertical="top"/>
    </xf>
    <xf numFmtId="0" fontId="34" fillId="0" borderId="1" xfId="1" applyFont="1" applyBorder="1" applyAlignment="1">
      <alignment horizontal="center" vertical="center" wrapText="1"/>
    </xf>
    <xf numFmtId="0" fontId="27" fillId="0" borderId="0" xfId="1" applyAlignment="1">
      <alignment horizontal="center" vertical="center"/>
    </xf>
    <xf numFmtId="0" fontId="33" fillId="0" borderId="1" xfId="1" applyFont="1" applyBorder="1" applyAlignment="1">
      <alignment horizontal="center" vertical="center" wrapText="1"/>
    </xf>
    <xf numFmtId="0" fontId="33" fillId="0" borderId="0" xfId="1" applyFont="1" applyAlignment="1">
      <alignment horizontal="left" vertical="center" wrapText="1" indent="1"/>
    </xf>
    <xf numFmtId="0" fontId="33" fillId="0" borderId="0" xfId="1" applyFont="1" applyAlignment="1">
      <alignment horizontal="center" vertical="center" wrapText="1"/>
    </xf>
    <xf numFmtId="0" fontId="27" fillId="0" borderId="0" xfId="1" applyAlignment="1">
      <alignment horizontal="left"/>
    </xf>
    <xf numFmtId="0" fontId="27" fillId="0" borderId="0" xfId="1" applyAlignment="1">
      <alignment horizontal="center"/>
    </xf>
    <xf numFmtId="0" fontId="34" fillId="0" borderId="0" xfId="1" applyFont="1" applyAlignment="1">
      <alignment horizontal="center" vertical="top" wrapText="1"/>
    </xf>
    <xf numFmtId="0" fontId="34" fillId="0" borderId="14" xfId="1" applyFont="1" applyBorder="1" applyAlignment="1">
      <alignment horizontal="left" vertical="top" wrapText="1"/>
    </xf>
    <xf numFmtId="0" fontId="34" fillId="0" borderId="15" xfId="1" applyFont="1" applyBorder="1" applyAlignment="1">
      <alignment horizontal="left" vertical="top" wrapText="1"/>
    </xf>
    <xf numFmtId="0" fontId="34" fillId="0" borderId="16" xfId="1" applyFont="1" applyBorder="1" applyAlignment="1">
      <alignment horizontal="left" vertical="top" wrapText="1"/>
    </xf>
    <xf numFmtId="0" fontId="37" fillId="0" borderId="1" xfId="1" quotePrefix="1" applyFont="1" applyBorder="1" applyAlignment="1">
      <alignment horizontal="center" vertical="top"/>
    </xf>
    <xf numFmtId="0" fontId="37" fillId="0" borderId="1" xfId="1" applyFont="1" applyBorder="1" applyAlignment="1">
      <alignment vertical="center"/>
    </xf>
    <xf numFmtId="2" fontId="29" fillId="0" borderId="1" xfId="1" applyNumberFormat="1" applyFont="1" applyBorder="1" applyAlignment="1">
      <alignment horizontal="left" vertical="center" wrapText="1"/>
    </xf>
    <xf numFmtId="0" fontId="27" fillId="0" borderId="0" xfId="1" applyAlignment="1">
      <alignment horizontal="left" vertical="top"/>
    </xf>
    <xf numFmtId="2" fontId="38" fillId="0" borderId="0" xfId="0" applyNumberFormat="1" applyFont="1"/>
    <xf numFmtId="2" fontId="39" fillId="0" borderId="0" xfId="0" applyNumberFormat="1" applyFont="1"/>
    <xf numFmtId="0" fontId="34" fillId="0" borderId="1" xfId="1" quotePrefix="1" applyFont="1" applyBorder="1" applyAlignment="1">
      <alignment horizontal="center" vertical="top" wrapText="1"/>
    </xf>
    <xf numFmtId="2" fontId="37" fillId="0" borderId="14" xfId="1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0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8" fillId="0" borderId="0" xfId="0" applyFont="1" applyAlignment="1">
      <alignment horizontal="right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4" fillId="0" borderId="1" xfId="1" applyFont="1" applyBorder="1" applyAlignment="1">
      <alignment horizontal="left" vertical="center" wrapText="1"/>
    </xf>
    <xf numFmtId="0" fontId="27" fillId="0" borderId="1" xfId="1" applyBorder="1" applyAlignment="1">
      <alignment horizontal="left" vertical="center"/>
    </xf>
    <xf numFmtId="0" fontId="27" fillId="0" borderId="0" xfId="1" applyAlignment="1">
      <alignment vertical="center"/>
    </xf>
    <xf numFmtId="0" fontId="30" fillId="0" borderId="14" xfId="1" applyFont="1" applyBorder="1" applyAlignment="1">
      <alignment horizontal="left" vertical="center"/>
    </xf>
    <xf numFmtId="0" fontId="31" fillId="0" borderId="16" xfId="1" applyFont="1" applyBorder="1" applyAlignment="1">
      <alignment horizontal="left" vertical="center"/>
    </xf>
    <xf numFmtId="0" fontId="30" fillId="0" borderId="1" xfId="1" applyFont="1" applyBorder="1" applyAlignment="1">
      <alignment vertical="center" wrapText="1"/>
    </xf>
    <xf numFmtId="0" fontId="29" fillId="0" borderId="4" xfId="1" applyFont="1" applyBorder="1" applyAlignment="1">
      <alignment vertical="center" wrapText="1"/>
    </xf>
    <xf numFmtId="0" fontId="31" fillId="0" borderId="14" xfId="1" applyFont="1" applyBorder="1" applyAlignment="1">
      <alignment horizontal="left" vertical="center"/>
    </xf>
    <xf numFmtId="0" fontId="30" fillId="0" borderId="13" xfId="1" applyFont="1" applyBorder="1" applyAlignment="1">
      <alignment horizontal="left" vertical="center"/>
    </xf>
    <xf numFmtId="0" fontId="42" fillId="0" borderId="13" xfId="1" applyFont="1" applyBorder="1" applyAlignment="1">
      <alignment horizontal="left" vertical="center"/>
    </xf>
    <xf numFmtId="0" fontId="42" fillId="0" borderId="14" xfId="1" applyFont="1" applyBorder="1" applyAlignment="1">
      <alignment horizontal="left" vertical="center"/>
    </xf>
    <xf numFmtId="0" fontId="27" fillId="0" borderId="14" xfId="1" applyBorder="1" applyAlignment="1">
      <alignment horizontal="left" vertical="center"/>
    </xf>
    <xf numFmtId="0" fontId="34" fillId="0" borderId="1" xfId="1" applyFont="1" applyBorder="1" applyAlignment="1">
      <alignment horizontal="left" vertical="center"/>
    </xf>
    <xf numFmtId="0" fontId="43" fillId="0" borderId="1" xfId="0" applyFont="1" applyBorder="1"/>
    <xf numFmtId="2" fontId="43" fillId="0" borderId="1" xfId="0" applyNumberFormat="1" applyFont="1" applyBorder="1"/>
    <xf numFmtId="2" fontId="1" fillId="0" borderId="4" xfId="0" applyNumberFormat="1" applyFont="1" applyBorder="1"/>
    <xf numFmtId="0" fontId="0" fillId="4" borderId="1" xfId="0" applyFill="1" applyBorder="1" applyAlignment="1">
      <alignment vertical="center"/>
    </xf>
    <xf numFmtId="0" fontId="48" fillId="0" borderId="10" xfId="0" applyFont="1" applyBorder="1"/>
    <xf numFmtId="0" fontId="46" fillId="0" borderId="0" xfId="0" applyFont="1"/>
    <xf numFmtId="0" fontId="1" fillId="4" borderId="1" xfId="0" applyFont="1" applyFill="1" applyBorder="1"/>
    <xf numFmtId="0" fontId="15" fillId="2" borderId="1" xfId="0" applyFont="1" applyFill="1" applyBorder="1"/>
    <xf numFmtId="0" fontId="6" fillId="2" borderId="1" xfId="0" applyFont="1" applyFill="1" applyBorder="1"/>
    <xf numFmtId="0" fontId="0" fillId="4" borderId="0" xfId="0" applyFill="1"/>
    <xf numFmtId="0" fontId="1" fillId="4" borderId="0" xfId="0" applyFont="1" applyFill="1"/>
    <xf numFmtId="0" fontId="2" fillId="4" borderId="1" xfId="0" applyFont="1" applyFill="1" applyBorder="1" applyAlignment="1">
      <alignment vertical="center" shrinkToFit="1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46" fillId="4" borderId="0" xfId="0" applyFont="1" applyFill="1" applyAlignment="1">
      <alignment vertical="top"/>
    </xf>
    <xf numFmtId="0" fontId="46" fillId="4" borderId="0" xfId="0" applyFont="1" applyFill="1"/>
    <xf numFmtId="0" fontId="47" fillId="4" borderId="0" xfId="0" quotePrefix="1" applyFont="1" applyFill="1" applyAlignment="1">
      <alignment vertical="center" wrapText="1"/>
    </xf>
    <xf numFmtId="0" fontId="47" fillId="4" borderId="0" xfId="0" applyFont="1" applyFill="1" applyAlignment="1">
      <alignment vertical="center" wrapText="1"/>
    </xf>
    <xf numFmtId="0" fontId="48" fillId="4" borderId="0" xfId="0" applyFont="1" applyFill="1"/>
    <xf numFmtId="0" fontId="48" fillId="4" borderId="10" xfId="0" applyFont="1" applyFill="1" applyBorder="1"/>
    <xf numFmtId="0" fontId="8" fillId="4" borderId="0" xfId="0" applyFont="1" applyFill="1" applyAlignment="1">
      <alignment horizontal="center"/>
    </xf>
    <xf numFmtId="0" fontId="45" fillId="4" borderId="17" xfId="0" applyFont="1" applyFill="1" applyBorder="1" applyAlignment="1">
      <alignment horizontal="center" vertical="center" shrinkToFit="1"/>
    </xf>
    <xf numFmtId="0" fontId="45" fillId="4" borderId="0" xfId="0" applyFont="1" applyFill="1" applyAlignment="1">
      <alignment horizontal="center" vertical="center" shrinkToFit="1"/>
    </xf>
    <xf numFmtId="0" fontId="0" fillId="4" borderId="2" xfId="0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2" fontId="0" fillId="4" borderId="1" xfId="0" applyNumberFormat="1" applyFill="1" applyBorder="1"/>
    <xf numFmtId="2" fontId="1" fillId="4" borderId="1" xfId="0" applyNumberFormat="1" applyFont="1" applyFill="1" applyBorder="1"/>
    <xf numFmtId="2" fontId="1" fillId="4" borderId="2" xfId="0" applyNumberFormat="1" applyFont="1" applyFill="1" applyBorder="1"/>
    <xf numFmtId="2" fontId="44" fillId="4" borderId="17" xfId="0" applyNumberFormat="1" applyFont="1" applyFill="1" applyBorder="1"/>
    <xf numFmtId="0" fontId="0" fillId="4" borderId="2" xfId="0" applyFill="1" applyBorder="1"/>
    <xf numFmtId="0" fontId="10" fillId="4" borderId="17" xfId="0" applyFont="1" applyFill="1" applyBorder="1"/>
    <xf numFmtId="0" fontId="1" fillId="4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3" fillId="9" borderId="8" xfId="0" applyFont="1" applyFill="1" applyBorder="1" applyAlignment="1">
      <alignment horizontal="center" textRotation="45" wrapText="1"/>
    </xf>
    <xf numFmtId="0" fontId="13" fillId="9" borderId="7" xfId="0" applyFont="1" applyFill="1" applyBorder="1" applyAlignment="1">
      <alignment horizontal="center" textRotation="45" wrapText="1"/>
    </xf>
    <xf numFmtId="0" fontId="0" fillId="15" borderId="1" xfId="0" applyFill="1" applyBorder="1" applyAlignment="1">
      <alignment horizontal="center" vertical="center" wrapText="1"/>
    </xf>
    <xf numFmtId="2" fontId="0" fillId="15" borderId="1" xfId="0" applyNumberFormat="1" applyFill="1" applyBorder="1" applyAlignment="1">
      <alignment horizontal="center" vertical="center" wrapText="1"/>
    </xf>
    <xf numFmtId="2" fontId="0" fillId="15" borderId="1" xfId="0" applyNumberFormat="1" applyFill="1" applyBorder="1"/>
    <xf numFmtId="2" fontId="37" fillId="0" borderId="1" xfId="1" applyNumberFormat="1" applyFont="1" applyBorder="1" applyAlignment="1">
      <alignment horizontal="center" vertical="center" wrapText="1"/>
    </xf>
    <xf numFmtId="0" fontId="34" fillId="0" borderId="1" xfId="1" quotePrefix="1" applyFont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2" fontId="51" fillId="0" borderId="1" xfId="1" applyNumberFormat="1" applyFont="1" applyBorder="1" applyAlignment="1">
      <alignment vertical="center" wrapText="1"/>
    </xf>
    <xf numFmtId="0" fontId="53" fillId="9" borderId="1" xfId="0" applyFont="1" applyFill="1" applyBorder="1" applyAlignment="1">
      <alignment vertical="center"/>
    </xf>
    <xf numFmtId="0" fontId="20" fillId="12" borderId="9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2" fontId="1" fillId="5" borderId="1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/>
    <xf numFmtId="2" fontId="8" fillId="0" borderId="4" xfId="0" applyNumberFormat="1" applyFont="1" applyBorder="1"/>
    <xf numFmtId="0" fontId="12" fillId="16" borderId="0" xfId="0" applyFont="1" applyFill="1" applyAlignment="1">
      <alignment horizontal="center"/>
    </xf>
    <xf numFmtId="0" fontId="0" fillId="16" borderId="0" xfId="0" applyFill="1" applyAlignment="1">
      <alignment horizontal="center" vertical="center" wrapText="1"/>
    </xf>
    <xf numFmtId="1" fontId="0" fillId="16" borderId="0" xfId="0" applyNumberFormat="1" applyFill="1"/>
    <xf numFmtId="1" fontId="1" fillId="16" borderId="0" xfId="0" applyNumberFormat="1" applyFont="1" applyFill="1" applyAlignment="1">
      <alignment horizontal="center" vertical="center"/>
    </xf>
    <xf numFmtId="0" fontId="0" fillId="16" borderId="0" xfId="0" applyFill="1"/>
    <xf numFmtId="0" fontId="1" fillId="16" borderId="5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/>
    </xf>
    <xf numFmtId="0" fontId="19" fillId="0" borderId="1" xfId="0" applyFont="1" applyBorder="1"/>
    <xf numFmtId="0" fontId="13" fillId="9" borderId="0" xfId="0" applyFont="1" applyFill="1" applyAlignment="1">
      <alignment vertical="center" wrapText="1"/>
    </xf>
    <xf numFmtId="2" fontId="0" fillId="0" borderId="1" xfId="0" applyNumberFormat="1" applyBorder="1"/>
    <xf numFmtId="2" fontId="3" fillId="0" borderId="1" xfId="0" applyNumberFormat="1" applyFont="1" applyBorder="1"/>
    <xf numFmtId="0" fontId="13" fillId="9" borderId="2" xfId="0" applyFont="1" applyFill="1" applyBorder="1" applyAlignment="1">
      <alignment vertical="center" wrapText="1"/>
    </xf>
    <xf numFmtId="0" fontId="13" fillId="9" borderId="4" xfId="0" applyFont="1" applyFill="1" applyBorder="1" applyAlignment="1">
      <alignment vertical="center" wrapText="1"/>
    </xf>
    <xf numFmtId="0" fontId="10" fillId="9" borderId="2" xfId="0" quotePrefix="1" applyFont="1" applyFill="1" applyBorder="1" applyAlignment="1">
      <alignment vertical="center" wrapText="1"/>
    </xf>
    <xf numFmtId="0" fontId="10" fillId="9" borderId="3" xfId="0" quotePrefix="1" applyFont="1" applyFill="1" applyBorder="1" applyAlignment="1">
      <alignment vertical="center" wrapText="1"/>
    </xf>
    <xf numFmtId="0" fontId="10" fillId="9" borderId="4" xfId="0" quotePrefix="1" applyFont="1" applyFill="1" applyBorder="1" applyAlignment="1">
      <alignment vertical="center" wrapText="1"/>
    </xf>
    <xf numFmtId="0" fontId="12" fillId="9" borderId="2" xfId="0" applyFont="1" applyFill="1" applyBorder="1" applyAlignment="1">
      <alignment vertical="center"/>
    </xf>
    <xf numFmtId="0" fontId="12" fillId="9" borderId="3" xfId="0" applyFont="1" applyFill="1" applyBorder="1" applyAlignment="1">
      <alignment vertical="center"/>
    </xf>
    <xf numFmtId="0" fontId="12" fillId="9" borderId="3" xfId="0" applyFont="1" applyFill="1" applyBorder="1"/>
    <xf numFmtId="0" fontId="0" fillId="15" borderId="20" xfId="0" applyFill="1" applyBorder="1" applyAlignment="1">
      <alignment horizontal="center" vertical="center" wrapText="1"/>
    </xf>
    <xf numFmtId="2" fontId="1" fillId="15" borderId="1" xfId="0" applyNumberFormat="1" applyFont="1" applyFill="1" applyBorder="1" applyAlignment="1">
      <alignment horizontal="center" vertical="center"/>
    </xf>
    <xf numFmtId="0" fontId="0" fillId="15" borderId="0" xfId="0" applyFill="1"/>
    <xf numFmtId="0" fontId="1" fillId="15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2" fontId="57" fillId="5" borderId="4" xfId="0" applyNumberFormat="1" applyFont="1" applyFill="1" applyBorder="1" applyAlignment="1">
      <alignment vertical="center" wrapText="1"/>
    </xf>
    <xf numFmtId="2" fontId="58" fillId="5" borderId="4" xfId="0" applyNumberFormat="1" applyFont="1" applyFill="1" applyBorder="1" applyAlignment="1">
      <alignment vertical="center" wrapText="1"/>
    </xf>
    <xf numFmtId="2" fontId="1" fillId="15" borderId="1" xfId="0" applyNumberFormat="1" applyFont="1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right"/>
    </xf>
    <xf numFmtId="1" fontId="21" fillId="1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16" borderId="3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/>
    <xf numFmtId="2" fontId="2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8" fillId="4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2" fontId="0" fillId="3" borderId="0" xfId="0" applyNumberFormat="1" applyFill="1" applyProtection="1"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8" fillId="4" borderId="5" xfId="0" applyFont="1" applyFill="1" applyBorder="1" applyAlignment="1" applyProtection="1"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shrinkToFi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 shrinkToFit="1"/>
      <protection hidden="1"/>
    </xf>
    <xf numFmtId="0" fontId="4" fillId="4" borderId="1" xfId="0" applyFont="1" applyFill="1" applyBorder="1" applyAlignment="1" applyProtection="1">
      <alignment horizontal="center" vertical="center" wrapText="1" shrinkToFit="1"/>
      <protection hidden="1"/>
    </xf>
    <xf numFmtId="0" fontId="2" fillId="4" borderId="1" xfId="0" applyFont="1" applyFill="1" applyBorder="1" applyAlignment="1" applyProtection="1">
      <alignment horizontal="center" vertical="center" shrinkToFit="1"/>
      <protection hidden="1"/>
    </xf>
    <xf numFmtId="0" fontId="45" fillId="4" borderId="17" xfId="0" applyFont="1" applyFill="1" applyBorder="1" applyAlignment="1" applyProtection="1">
      <alignment horizontal="center" vertical="center" shrinkToFit="1"/>
      <protection hidden="1"/>
    </xf>
    <xf numFmtId="0" fontId="45" fillId="4" borderId="0" xfId="0" applyFont="1" applyFill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center" vertical="center" shrinkToFi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0" fillId="4" borderId="1" xfId="0" applyFill="1" applyBorder="1" applyAlignment="1" applyProtection="1">
      <alignment vertical="center"/>
      <protection hidden="1"/>
    </xf>
    <xf numFmtId="164" fontId="0" fillId="4" borderId="1" xfId="0" applyNumberFormat="1" applyFill="1" applyBorder="1" applyAlignment="1" applyProtection="1">
      <alignment vertical="center"/>
      <protection hidden="1"/>
    </xf>
    <xf numFmtId="164" fontId="0" fillId="4" borderId="2" xfId="0" applyNumberFormat="1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vertical="center" shrinkToFit="1"/>
      <protection hidden="1"/>
    </xf>
    <xf numFmtId="0" fontId="10" fillId="4" borderId="17" xfId="0" applyFont="1" applyFill="1" applyBorder="1" applyAlignment="1" applyProtection="1">
      <alignment vertical="center"/>
      <protection hidden="1"/>
    </xf>
    <xf numFmtId="2" fontId="1" fillId="0" borderId="0" xfId="0" applyNumberFormat="1" applyFont="1" applyProtection="1">
      <protection hidden="1"/>
    </xf>
    <xf numFmtId="2" fontId="24" fillId="0" borderId="0" xfId="0" applyNumberFormat="1" applyFont="1" applyProtection="1">
      <protection hidden="1"/>
    </xf>
    <xf numFmtId="0" fontId="25" fillId="0" borderId="0" xfId="0" applyFont="1" applyProtection="1">
      <protection hidden="1"/>
    </xf>
    <xf numFmtId="2" fontId="1" fillId="0" borderId="4" xfId="0" applyNumberFormat="1" applyFont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2" xfId="0" applyFill="1" applyBorder="1" applyAlignment="1" applyProtection="1">
      <alignment vertical="center"/>
      <protection hidden="1"/>
    </xf>
    <xf numFmtId="2" fontId="44" fillId="4" borderId="17" xfId="0" applyNumberFormat="1" applyFont="1" applyFill="1" applyBorder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2" fontId="0" fillId="4" borderId="1" xfId="0" applyNumberFormat="1" applyFill="1" applyBorder="1" applyProtection="1">
      <protection hidden="1"/>
    </xf>
    <xf numFmtId="2" fontId="1" fillId="4" borderId="1" xfId="0" applyNumberFormat="1" applyFont="1" applyFill="1" applyBorder="1" applyProtection="1">
      <protection hidden="1"/>
    </xf>
    <xf numFmtId="0" fontId="10" fillId="4" borderId="17" xfId="0" applyFont="1" applyFill="1" applyBorder="1" applyProtection="1"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protection hidden="1"/>
    </xf>
    <xf numFmtId="0" fontId="5" fillId="4" borderId="0" xfId="0" applyFont="1" applyFill="1" applyAlignment="1" applyProtection="1">
      <protection hidden="1"/>
    </xf>
    <xf numFmtId="0" fontId="5" fillId="4" borderId="0" xfId="0" applyFont="1" applyFill="1" applyAlignment="1" applyProtection="1">
      <alignment horizontal="left" vertical="top"/>
      <protection hidden="1"/>
    </xf>
    <xf numFmtId="0" fontId="6" fillId="4" borderId="21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0" fillId="4" borderId="1" xfId="0" applyFill="1" applyBorder="1" applyAlignment="1" applyProtection="1">
      <alignment horizontal="center" shrinkToFit="1"/>
      <protection hidden="1"/>
    </xf>
    <xf numFmtId="0" fontId="2" fillId="4" borderId="1" xfId="0" applyFont="1" applyFill="1" applyBorder="1" applyAlignment="1" applyProtection="1">
      <alignment vertical="center" shrinkToFit="1"/>
      <protection hidden="1"/>
    </xf>
    <xf numFmtId="0" fontId="1" fillId="0" borderId="0" xfId="0" applyFont="1" applyFill="1" applyProtection="1">
      <protection hidden="1"/>
    </xf>
    <xf numFmtId="0" fontId="9" fillId="11" borderId="0" xfId="0" applyFont="1" applyFill="1" applyProtection="1">
      <protection hidden="1"/>
    </xf>
    <xf numFmtId="0" fontId="17" fillId="11" borderId="0" xfId="0" applyFont="1" applyFill="1" applyProtection="1">
      <protection hidden="1"/>
    </xf>
    <xf numFmtId="0" fontId="17" fillId="11" borderId="0" xfId="0" applyFont="1" applyFill="1" applyAlignment="1" applyProtection="1">
      <alignment horizontal="left"/>
      <protection hidden="1"/>
    </xf>
    <xf numFmtId="0" fontId="61" fillId="11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9" fillId="3" borderId="1" xfId="0" applyFont="1" applyFill="1" applyBorder="1" applyProtection="1">
      <protection hidden="1"/>
    </xf>
    <xf numFmtId="2" fontId="9" fillId="14" borderId="1" xfId="0" applyNumberFormat="1" applyFont="1" applyFill="1" applyBorder="1" applyAlignment="1" applyProtection="1">
      <alignment horizontal="center"/>
      <protection hidden="1"/>
    </xf>
    <xf numFmtId="164" fontId="9" fillId="11" borderId="0" xfId="0" applyNumberFormat="1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1" fillId="0" borderId="1" xfId="0" applyFon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3" fillId="4" borderId="21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protection hidden="1"/>
    </xf>
    <xf numFmtId="0" fontId="38" fillId="0" borderId="0" xfId="0" applyFont="1" applyFill="1" applyProtection="1"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164" fontId="0" fillId="0" borderId="1" xfId="0" applyNumberFormat="1" applyFill="1" applyBorder="1" applyAlignment="1" applyProtection="1">
      <alignment vertical="center"/>
      <protection hidden="1"/>
    </xf>
    <xf numFmtId="164" fontId="0" fillId="0" borderId="1" xfId="0" applyNumberFormat="1" applyFill="1" applyBorder="1" applyAlignment="1" applyProtection="1">
      <alignment horizontal="center" vertical="center"/>
      <protection hidden="1"/>
    </xf>
    <xf numFmtId="0" fontId="21" fillId="0" borderId="1" xfId="0" applyFont="1" applyFill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center"/>
      <protection hidden="1"/>
    </xf>
    <xf numFmtId="2" fontId="0" fillId="0" borderId="1" xfId="0" applyNumberFormat="1" applyFill="1" applyBorder="1" applyProtection="1"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vertical="top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164" fontId="22" fillId="11" borderId="1" xfId="0" applyNumberFormat="1" applyFont="1" applyFill="1" applyBorder="1" applyAlignment="1" applyProtection="1">
      <alignment horizontal="center"/>
      <protection hidden="1"/>
    </xf>
    <xf numFmtId="164" fontId="17" fillId="11" borderId="0" xfId="0" applyNumberFormat="1" applyFont="1" applyFill="1" applyProtection="1">
      <protection hidden="1"/>
    </xf>
    <xf numFmtId="164" fontId="59" fillId="11" borderId="0" xfId="0" applyNumberFormat="1" applyFont="1" applyFill="1" applyProtection="1">
      <protection hidden="1"/>
    </xf>
    <xf numFmtId="2" fontId="1" fillId="4" borderId="1" xfId="0" applyNumberFormat="1" applyFont="1" applyFill="1" applyBorder="1" applyAlignment="1" applyProtection="1">
      <alignment vertical="center"/>
      <protection hidden="1"/>
    </xf>
    <xf numFmtId="0" fontId="15" fillId="18" borderId="0" xfId="0" applyFont="1" applyFill="1"/>
    <xf numFmtId="0" fontId="0" fillId="18" borderId="0" xfId="0" applyFill="1"/>
    <xf numFmtId="0" fontId="19" fillId="18" borderId="0" xfId="0" applyFont="1" applyFill="1" applyAlignment="1">
      <alignment vertical="center"/>
    </xf>
    <xf numFmtId="0" fontId="50" fillId="18" borderId="0" xfId="0" applyFont="1" applyFill="1"/>
    <xf numFmtId="0" fontId="25" fillId="18" borderId="0" xfId="0" applyFont="1" applyFill="1"/>
    <xf numFmtId="0" fontId="18" fillId="2" borderId="1" xfId="0" applyFont="1" applyFill="1" applyBorder="1" applyAlignment="1" applyProtection="1">
      <alignment horizontal="center"/>
      <protection locked="0"/>
    </xf>
    <xf numFmtId="17" fontId="18" fillId="2" borderId="1" xfId="0" applyNumberFormat="1" applyFont="1" applyFill="1" applyBorder="1" applyAlignment="1" applyProtection="1">
      <alignment horizontal="center"/>
      <protection locked="0"/>
    </xf>
    <xf numFmtId="2" fontId="18" fillId="17" borderId="1" xfId="0" applyNumberFormat="1" applyFont="1" applyFill="1" applyBorder="1" applyAlignment="1" applyProtection="1">
      <alignment horizontal="center"/>
      <protection locked="0"/>
    </xf>
    <xf numFmtId="0" fontId="63" fillId="18" borderId="0" xfId="0" applyFont="1" applyFill="1"/>
    <xf numFmtId="2" fontId="8" fillId="13" borderId="1" xfId="0" applyNumberFormat="1" applyFont="1" applyFill="1" applyBorder="1"/>
    <xf numFmtId="164" fontId="1" fillId="13" borderId="1" xfId="0" applyNumberFormat="1" applyFont="1" applyFill="1" applyBorder="1"/>
    <xf numFmtId="0" fontId="0" fillId="0" borderId="0" xfId="0" applyNumberFormat="1" applyProtection="1"/>
    <xf numFmtId="0" fontId="0" fillId="16" borderId="0" xfId="0" applyNumberFormat="1" applyFill="1" applyProtection="1"/>
    <xf numFmtId="0" fontId="0" fillId="0" borderId="0" xfId="0" applyNumberFormat="1" applyAlignment="1" applyProtection="1">
      <alignment horizontal="center" vertical="center"/>
    </xf>
    <xf numFmtId="0" fontId="54" fillId="12" borderId="2" xfId="0" applyNumberFormat="1" applyFont="1" applyFill="1" applyBorder="1" applyAlignment="1" applyProtection="1">
      <alignment horizontal="center" vertical="center"/>
    </xf>
    <xf numFmtId="0" fontId="25" fillId="12" borderId="1" xfId="0" applyNumberFormat="1" applyFont="1" applyFill="1" applyBorder="1" applyAlignment="1" applyProtection="1">
      <alignment horizontal="center"/>
    </xf>
    <xf numFmtId="0" fontId="0" fillId="16" borderId="0" xfId="0" applyNumberFormat="1" applyFill="1" applyAlignment="1" applyProtection="1">
      <alignment horizontal="center" vertical="center"/>
    </xf>
    <xf numFmtId="0" fontId="64" fillId="16" borderId="0" xfId="0" applyNumberFormat="1" applyFont="1" applyFill="1" applyAlignment="1" applyProtection="1">
      <alignment horizontal="left"/>
    </xf>
    <xf numFmtId="0" fontId="62" fillId="16" borderId="0" xfId="0" applyNumberFormat="1" applyFont="1" applyFill="1" applyProtection="1"/>
    <xf numFmtId="0" fontId="55" fillId="16" borderId="0" xfId="0" applyNumberFormat="1" applyFont="1" applyFill="1" applyProtection="1"/>
    <xf numFmtId="0" fontId="0" fillId="16" borderId="0" xfId="0" applyNumberFormat="1" applyFill="1" applyAlignment="1" applyProtection="1">
      <alignment horizontal="center"/>
    </xf>
    <xf numFmtId="0" fontId="0" fillId="16" borderId="1" xfId="0" applyNumberFormat="1" applyFill="1" applyBorder="1" applyAlignment="1" applyProtection="1">
      <alignment horizontal="center" shrinkToFit="1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quotePrefix="1" applyNumberFormat="1" applyFill="1" applyBorder="1" applyAlignment="1" applyProtection="1">
      <alignment horizontal="center"/>
      <protection locked="0"/>
    </xf>
    <xf numFmtId="0" fontId="9" fillId="21" borderId="0" xfId="0" applyFont="1" applyFill="1" applyProtection="1">
      <protection hidden="1"/>
    </xf>
    <xf numFmtId="0" fontId="9" fillId="22" borderId="0" xfId="0" applyFont="1" applyFill="1" applyProtection="1">
      <protection hidden="1"/>
    </xf>
    <xf numFmtId="0" fontId="17" fillId="23" borderId="22" xfId="0" applyFont="1" applyFill="1" applyBorder="1" applyProtection="1">
      <protection hidden="1"/>
    </xf>
    <xf numFmtId="164" fontId="17" fillId="23" borderId="22" xfId="0" applyNumberFormat="1" applyFont="1" applyFill="1" applyBorder="1" applyProtection="1">
      <protection hidden="1"/>
    </xf>
    <xf numFmtId="0" fontId="18" fillId="17" borderId="23" xfId="0" applyFont="1" applyFill="1" applyBorder="1" applyProtection="1">
      <protection hidden="1"/>
    </xf>
    <xf numFmtId="164" fontId="66" fillId="17" borderId="23" xfId="0" applyNumberFormat="1" applyFont="1" applyFill="1" applyBorder="1" applyProtection="1">
      <protection hidden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3" fillId="9" borderId="0" xfId="0" applyFont="1" applyFill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0" fillId="9" borderId="2" xfId="0" quotePrefix="1" applyFont="1" applyFill="1" applyBorder="1" applyAlignment="1">
      <alignment horizontal="center" vertical="center" wrapText="1"/>
    </xf>
    <xf numFmtId="0" fontId="10" fillId="9" borderId="3" xfId="0" quotePrefix="1" applyFont="1" applyFill="1" applyBorder="1" applyAlignment="1">
      <alignment horizontal="center" vertical="center" wrapText="1"/>
    </xf>
    <xf numFmtId="0" fontId="10" fillId="9" borderId="4" xfId="0" quotePrefix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0" fillId="22" borderId="0" xfId="0" applyFont="1" applyFill="1" applyAlignment="1" applyProtection="1">
      <alignment horizontal="center" wrapText="1"/>
      <protection hidden="1"/>
    </xf>
    <xf numFmtId="0" fontId="60" fillId="22" borderId="0" xfId="0" applyFont="1" applyFill="1" applyAlignment="1" applyProtection="1">
      <alignment horizontal="center"/>
      <protection hidden="1"/>
    </xf>
    <xf numFmtId="0" fontId="65" fillId="19" borderId="0" xfId="0" applyNumberFormat="1" applyFont="1" applyFill="1" applyAlignment="1" applyProtection="1">
      <alignment horizontal="center" vertical="center"/>
    </xf>
    <xf numFmtId="0" fontId="65" fillId="19" borderId="5" xfId="0" applyNumberFormat="1" applyFont="1" applyFill="1" applyBorder="1" applyAlignment="1" applyProtection="1">
      <alignment horizontal="center" vertical="center"/>
    </xf>
    <xf numFmtId="0" fontId="54" fillId="12" borderId="18" xfId="0" applyNumberFormat="1" applyFont="1" applyFill="1" applyBorder="1" applyAlignment="1" applyProtection="1">
      <alignment horizontal="center" vertical="center"/>
    </xf>
    <xf numFmtId="0" fontId="54" fillId="12" borderId="19" xfId="0" applyNumberFormat="1" applyFont="1" applyFill="1" applyBorder="1" applyAlignment="1" applyProtection="1">
      <alignment horizontal="center" vertical="center"/>
    </xf>
    <xf numFmtId="0" fontId="54" fillId="12" borderId="1" xfId="0" applyNumberFormat="1" applyFont="1" applyFill="1" applyBorder="1" applyAlignment="1" applyProtection="1">
      <alignment horizontal="center" vertical="center"/>
    </xf>
    <xf numFmtId="0" fontId="65" fillId="20" borderId="0" xfId="0" applyNumberFormat="1" applyFont="1" applyFill="1" applyAlignment="1" applyProtection="1">
      <alignment horizontal="center" vertical="center"/>
    </xf>
    <xf numFmtId="0" fontId="65" fillId="20" borderId="5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 wrapText="1" shrinkToFit="1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8" fillId="0" borderId="5" xfId="0" applyFont="1" applyFill="1" applyBorder="1" applyAlignment="1" applyProtection="1">
      <alignment horizontal="right"/>
      <protection hidden="1"/>
    </xf>
    <xf numFmtId="0" fontId="8" fillId="0" borderId="5" xfId="0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8" fillId="4" borderId="5" xfId="0" applyFont="1" applyFill="1" applyBorder="1" applyAlignment="1" applyProtection="1">
      <alignment horizontal="left"/>
      <protection hidden="1"/>
    </xf>
    <xf numFmtId="0" fontId="13" fillId="9" borderId="8" xfId="0" applyFont="1" applyFill="1" applyBorder="1" applyAlignment="1">
      <alignment horizontal="center" textRotation="45" wrapText="1"/>
    </xf>
    <xf numFmtId="0" fontId="13" fillId="9" borderId="7" xfId="0" applyFont="1" applyFill="1" applyBorder="1" applyAlignment="1">
      <alignment horizontal="center" textRotation="45" wrapText="1"/>
    </xf>
    <xf numFmtId="0" fontId="20" fillId="12" borderId="9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0" fillId="9" borderId="1" xfId="0" applyFont="1" applyFill="1" applyBorder="1" applyAlignment="1">
      <alignment horizontal="center" vertical="center"/>
    </xf>
    <xf numFmtId="166" fontId="52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3" fillId="9" borderId="10" xfId="0" applyFont="1" applyFill="1" applyBorder="1" applyAlignment="1">
      <alignment horizontal="center" vertical="center" textRotation="90" wrapText="1"/>
    </xf>
    <xf numFmtId="0" fontId="13" fillId="9" borderId="0" xfId="0" applyFont="1" applyFill="1" applyAlignment="1">
      <alignment horizontal="center" vertical="center" textRotation="90" wrapText="1"/>
    </xf>
    <xf numFmtId="0" fontId="13" fillId="9" borderId="5" xfId="0" applyFont="1" applyFill="1" applyBorder="1" applyAlignment="1">
      <alignment horizontal="center" vertical="center" textRotation="90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56" fillId="13" borderId="3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6" fillId="13" borderId="2" xfId="0" applyFont="1" applyFill="1" applyBorder="1" applyAlignment="1">
      <alignment horizontal="center" vertical="center"/>
    </xf>
    <xf numFmtId="0" fontId="56" fillId="13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31" fillId="0" borderId="1" xfId="1" applyFont="1" applyBorder="1" applyAlignment="1">
      <alignment horizontal="left" vertical="center" indent="1"/>
    </xf>
    <xf numFmtId="0" fontId="30" fillId="0" borderId="1" xfId="1" applyFont="1" applyBorder="1" applyAlignment="1">
      <alignment horizontal="left" vertical="center" indent="1"/>
    </xf>
    <xf numFmtId="0" fontId="32" fillId="0" borderId="1" xfId="1" applyFont="1" applyBorder="1" applyAlignment="1">
      <alignment horizontal="left" vertical="center" indent="1"/>
    </xf>
    <xf numFmtId="0" fontId="28" fillId="0" borderId="0" xfId="1" applyFont="1" applyAlignment="1">
      <alignment horizontal="right"/>
    </xf>
    <xf numFmtId="0" fontId="29" fillId="0" borderId="1" xfId="1" applyFont="1" applyBorder="1" applyAlignment="1">
      <alignment horizontal="center" vertical="center"/>
    </xf>
    <xf numFmtId="17" fontId="28" fillId="0" borderId="0" xfId="1" applyNumberFormat="1" applyFont="1" applyAlignment="1">
      <alignment horizontal="left"/>
    </xf>
    <xf numFmtId="0" fontId="28" fillId="0" borderId="0" xfId="1" applyFont="1" applyAlignment="1">
      <alignment horizontal="left"/>
    </xf>
    <xf numFmtId="0" fontId="34" fillId="0" borderId="1" xfId="1" applyFont="1" applyBorder="1" applyAlignment="1">
      <alignment horizontal="left" vertical="center" wrapText="1"/>
    </xf>
    <xf numFmtId="0" fontId="34" fillId="0" borderId="1" xfId="1" applyFont="1" applyBorder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 wrapText="1"/>
    </xf>
    <xf numFmtId="0" fontId="33" fillId="0" borderId="11" xfId="1" applyFont="1" applyBorder="1" applyAlignment="1">
      <alignment horizontal="left" vertical="top" wrapText="1"/>
    </xf>
    <xf numFmtId="0" fontId="33" fillId="0" borderId="5" xfId="1" applyFont="1" applyBorder="1" applyAlignment="1">
      <alignment horizontal="left" vertical="top" wrapText="1"/>
    </xf>
    <xf numFmtId="0" fontId="27" fillId="0" borderId="2" xfId="1" applyBorder="1" applyAlignment="1">
      <alignment horizontal="center" vertical="top"/>
    </xf>
    <xf numFmtId="0" fontId="27" fillId="0" borderId="3" xfId="1" applyBorder="1" applyAlignment="1">
      <alignment horizontal="center" vertical="top"/>
    </xf>
    <xf numFmtId="0" fontId="27" fillId="0" borderId="4" xfId="1" applyBorder="1" applyAlignment="1">
      <alignment horizontal="center" vertical="top"/>
    </xf>
    <xf numFmtId="0" fontId="33" fillId="0" borderId="1" xfId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 indent="1"/>
    </xf>
    <xf numFmtId="0" fontId="33" fillId="0" borderId="4" xfId="0" applyFont="1" applyBorder="1" applyAlignment="1">
      <alignment horizontal="left" vertical="center" wrapText="1" indent="1"/>
    </xf>
    <xf numFmtId="0" fontId="35" fillId="0" borderId="1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left" vertical="center" wrapText="1"/>
    </xf>
    <xf numFmtId="0" fontId="33" fillId="0" borderId="3" xfId="1" applyFont="1" applyBorder="1" applyAlignment="1">
      <alignment horizontal="left" vertical="center" wrapText="1"/>
    </xf>
    <xf numFmtId="0" fontId="33" fillId="0" borderId="4" xfId="1" applyFont="1" applyBorder="1" applyAlignment="1">
      <alignment horizontal="left" vertical="center" wrapText="1"/>
    </xf>
    <xf numFmtId="2" fontId="37" fillId="0" borderId="2" xfId="1" applyNumberFormat="1" applyFont="1" applyBorder="1" applyAlignment="1">
      <alignment horizontal="center" vertical="center" wrapText="1"/>
    </xf>
    <xf numFmtId="2" fontId="37" fillId="0" borderId="4" xfId="1" applyNumberFormat="1" applyFont="1" applyBorder="1" applyAlignment="1">
      <alignment horizontal="center" vertical="center" wrapText="1"/>
    </xf>
    <xf numFmtId="2" fontId="35" fillId="0" borderId="1" xfId="1" applyNumberFormat="1" applyFont="1" applyBorder="1" applyAlignment="1">
      <alignment horizontal="center" vertical="center" wrapText="1"/>
    </xf>
    <xf numFmtId="0" fontId="33" fillId="0" borderId="12" xfId="1" applyFont="1" applyBorder="1" applyAlignment="1">
      <alignment horizontal="left" vertical="top" wrapText="1"/>
    </xf>
    <xf numFmtId="0" fontId="33" fillId="0" borderId="0" xfId="1" applyFont="1" applyAlignment="1">
      <alignment horizontal="left" vertical="top" wrapText="1"/>
    </xf>
    <xf numFmtId="0" fontId="33" fillId="0" borderId="2" xfId="1" applyFont="1" applyBorder="1" applyAlignment="1">
      <alignment horizontal="center" vertical="center" wrapText="1"/>
    </xf>
    <xf numFmtId="0" fontId="33" fillId="0" borderId="4" xfId="1" applyFont="1" applyBorder="1" applyAlignment="1">
      <alignment horizontal="center" vertical="center" wrapText="1"/>
    </xf>
    <xf numFmtId="0" fontId="33" fillId="0" borderId="3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left" vertical="top" wrapText="1"/>
    </xf>
    <xf numFmtId="0" fontId="33" fillId="0" borderId="14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 wrapText="1"/>
    </xf>
    <xf numFmtId="0" fontId="27" fillId="0" borderId="1" xfId="1" applyBorder="1" applyAlignment="1">
      <alignment horizontal="center" vertical="top"/>
    </xf>
    <xf numFmtId="0" fontId="33" fillId="0" borderId="1" xfId="1" applyFont="1" applyBorder="1" applyAlignment="1">
      <alignment horizontal="left" vertical="top" wrapText="1"/>
    </xf>
    <xf numFmtId="0" fontId="27" fillId="0" borderId="1" xfId="1" applyBorder="1" applyAlignment="1">
      <alignment horizontal="left" vertical="center"/>
    </xf>
    <xf numFmtId="0" fontId="31" fillId="2" borderId="1" xfId="1" applyFont="1" applyFill="1" applyBorder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2" xfId="1" applyFont="1" applyFill="1" applyBorder="1" applyAlignment="1">
      <alignment horizontal="center" vertical="center" wrapText="1"/>
    </xf>
    <xf numFmtId="0" fontId="33" fillId="2" borderId="3" xfId="1" applyFont="1" applyFill="1" applyBorder="1" applyAlignment="1">
      <alignment horizontal="center" vertical="center" wrapText="1"/>
    </xf>
    <xf numFmtId="0" fontId="33" fillId="2" borderId="4" xfId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" fillId="0" borderId="5" xfId="0" applyFont="1" applyBorder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4" borderId="2" xfId="0" applyFill="1" applyBorder="1" applyAlignment="1">
      <alignment horizontal="center" shrinkToFit="1"/>
    </xf>
    <xf numFmtId="0" fontId="0" fillId="4" borderId="4" xfId="0" applyFill="1" applyBorder="1" applyAlignment="1">
      <alignment horizontal="center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49" fillId="4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29" fillId="0" borderId="1" xfId="1" applyFont="1" applyBorder="1" applyAlignment="1">
      <alignment horizontal="center" vertical="center" wrapText="1"/>
    </xf>
    <xf numFmtId="0" fontId="28" fillId="0" borderId="0" xfId="1" applyFont="1" applyAlignment="1">
      <alignment horizontal="right" vertical="center" indent="1"/>
    </xf>
    <xf numFmtId="0" fontId="28" fillId="0" borderId="0" xfId="1" applyFont="1" applyAlignment="1">
      <alignment horizontal="left" vertical="center"/>
    </xf>
    <xf numFmtId="0" fontId="29" fillId="0" borderId="14" xfId="1" applyFont="1" applyBorder="1" applyAlignment="1">
      <alignment horizontal="left" vertical="center"/>
    </xf>
    <xf numFmtId="0" fontId="29" fillId="0" borderId="15" xfId="1" applyFont="1" applyBorder="1" applyAlignment="1">
      <alignment horizontal="left" vertical="center"/>
    </xf>
    <xf numFmtId="0" fontId="34" fillId="0" borderId="2" xfId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80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1" defaultTableStyle="TableStyleMedium9" defaultPivotStyle="PivotStyleLight16">
    <tableStyle name="MySqlDefault" pivot="0" table="0" count="0" xr9:uid="{1CBCB86F-6734-4836-B1C1-648F67C1C519}"/>
  </tableStyles>
  <colors>
    <mruColors>
      <color rgb="FFCCFFCC"/>
      <color rgb="FFFFFFCC"/>
      <color rgb="FFE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6-8-EGG BILL'!A1"/><Relationship Id="rId2" Type="http://schemas.openxmlformats.org/officeDocument/2006/relationships/hyperlink" Target="#'6-8-MDMonthly'!A1"/><Relationship Id="rId1" Type="http://schemas.openxmlformats.org/officeDocument/2006/relationships/hyperlink" Target="#'ENTRY SHEET-UPS'!A1"/><Relationship Id="rId6" Type="http://schemas.openxmlformats.org/officeDocument/2006/relationships/hyperlink" Target="#'ENTRY SHEET-HS'!A1"/><Relationship Id="rId5" Type="http://schemas.openxmlformats.org/officeDocument/2006/relationships/hyperlink" Target="#'RICE ACCOUNT'!A1"/><Relationship Id="rId4" Type="http://schemas.openxmlformats.org/officeDocument/2006/relationships/hyperlink" Target="#'9-10-MDM&amp;EGG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IMARY INFORMATION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IMARY INFORMATION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IMARY INFORMATION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IMARY INFORMATION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IMARY INFORMATION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IMARY INFORMATIO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295275</xdr:rowOff>
    </xdr:from>
    <xdr:to>
      <xdr:col>5</xdr:col>
      <xdr:colOff>1895475</xdr:colOff>
      <xdr:row>6</xdr:row>
      <xdr:rowOff>276225</xdr:rowOff>
    </xdr:to>
    <xdr:sp macro="" textlink="">
      <xdr:nvSpPr>
        <xdr:cNvPr id="1025" name="Button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Copy Cell Formats</a:t>
          </a:r>
        </a:p>
      </xdr:txBody>
    </xdr:sp>
    <xdr:clientData fPrintsWithSheet="0"/>
  </xdr:twoCellAnchor>
  <xdr:twoCellAnchor>
    <xdr:from>
      <xdr:col>4</xdr:col>
      <xdr:colOff>142876</xdr:colOff>
      <xdr:row>11</xdr:row>
      <xdr:rowOff>130970</xdr:rowOff>
    </xdr:from>
    <xdr:to>
      <xdr:col>6</xdr:col>
      <xdr:colOff>1190625</xdr:colOff>
      <xdr:row>12</xdr:row>
      <xdr:rowOff>193665</xdr:rowOff>
    </xdr:to>
    <xdr:sp macro="" textlink="">
      <xdr:nvSpPr>
        <xdr:cNvPr id="3" name="Rectangle: Diagonal Corners Rounde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BBA7AD-A6EF-4291-9165-5CDF61084E80}"/>
            </a:ext>
          </a:extLst>
        </xdr:cNvPr>
        <xdr:cNvSpPr/>
      </xdr:nvSpPr>
      <xdr:spPr>
        <a:xfrm>
          <a:off x="7929564" y="3726658"/>
          <a:ext cx="3036092" cy="396070"/>
        </a:xfrm>
        <a:prstGeom prst="round2DiagRect">
          <a:avLst/>
        </a:prstGeom>
        <a:solidFill>
          <a:srgbClr val="FFC0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ENTER UPS DATA</a:t>
          </a:r>
        </a:p>
      </xdr:txBody>
    </xdr:sp>
    <xdr:clientData/>
  </xdr:twoCellAnchor>
  <xdr:twoCellAnchor>
    <xdr:from>
      <xdr:col>4</xdr:col>
      <xdr:colOff>130969</xdr:colOff>
      <xdr:row>13</xdr:row>
      <xdr:rowOff>404731</xdr:rowOff>
    </xdr:from>
    <xdr:to>
      <xdr:col>4</xdr:col>
      <xdr:colOff>1619249</xdr:colOff>
      <xdr:row>17</xdr:row>
      <xdr:rowOff>295422</xdr:rowOff>
    </xdr:to>
    <xdr:sp macro="" textlink="">
      <xdr:nvSpPr>
        <xdr:cNvPr id="4" name="Rectangle: Diagonal Corners Rounded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F0218B-5668-4AC5-B3DE-C2455703C5AA}"/>
            </a:ext>
          </a:extLst>
        </xdr:cNvPr>
        <xdr:cNvSpPr/>
      </xdr:nvSpPr>
      <xdr:spPr>
        <a:xfrm>
          <a:off x="7917657" y="4667169"/>
          <a:ext cx="1488280" cy="402659"/>
        </a:xfrm>
        <a:prstGeom prst="round2Diag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6-8</a:t>
          </a:r>
          <a:r>
            <a:rPr lang="en-US" sz="1600" b="1" baseline="0">
              <a:solidFill>
                <a:sysClr val="windowText" lastClr="000000"/>
              </a:solidFill>
            </a:rPr>
            <a:t> MDM BILL</a:t>
          </a:r>
          <a:endParaRPr 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1763642</xdr:colOff>
      <xdr:row>13</xdr:row>
      <xdr:rowOff>382317</xdr:rowOff>
    </xdr:from>
    <xdr:to>
      <xdr:col>6</xdr:col>
      <xdr:colOff>1211051</xdr:colOff>
      <xdr:row>17</xdr:row>
      <xdr:rowOff>264724</xdr:rowOff>
    </xdr:to>
    <xdr:sp macro="" textlink="">
      <xdr:nvSpPr>
        <xdr:cNvPr id="5" name="Rectangle: Diagonal Corners Rounded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1706B8-9DC7-46A5-A398-45869D05E208}"/>
            </a:ext>
          </a:extLst>
        </xdr:cNvPr>
        <xdr:cNvSpPr/>
      </xdr:nvSpPr>
      <xdr:spPr>
        <a:xfrm>
          <a:off x="9550330" y="4644755"/>
          <a:ext cx="1435752" cy="394375"/>
        </a:xfrm>
        <a:prstGeom prst="round2Diag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6-8 </a:t>
          </a:r>
          <a:r>
            <a:rPr 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EGG</a:t>
          </a:r>
          <a:r>
            <a:rPr lang="en-US" sz="1600" b="1">
              <a:solidFill>
                <a:sysClr val="windowText" lastClr="000000"/>
              </a:solidFill>
            </a:rPr>
            <a:t> BILL</a:t>
          </a:r>
        </a:p>
      </xdr:txBody>
    </xdr:sp>
    <xdr:clientData/>
  </xdr:twoCellAnchor>
  <xdr:twoCellAnchor>
    <xdr:from>
      <xdr:col>4</xdr:col>
      <xdr:colOff>130968</xdr:colOff>
      <xdr:row>18</xdr:row>
      <xdr:rowOff>65820</xdr:rowOff>
    </xdr:from>
    <xdr:to>
      <xdr:col>6</xdr:col>
      <xdr:colOff>1236694</xdr:colOff>
      <xdr:row>19</xdr:row>
      <xdr:rowOff>137966</xdr:rowOff>
    </xdr:to>
    <xdr:sp macro="" textlink="">
      <xdr:nvSpPr>
        <xdr:cNvPr id="6" name="Rectangle: Diagonal Corners Rounded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ED75A7-4736-4B6E-8EC6-7F6D59437516}"/>
            </a:ext>
          </a:extLst>
        </xdr:cNvPr>
        <xdr:cNvSpPr/>
      </xdr:nvSpPr>
      <xdr:spPr>
        <a:xfrm>
          <a:off x="7917656" y="5173601"/>
          <a:ext cx="3094069" cy="417428"/>
        </a:xfrm>
        <a:prstGeom prst="round2Diag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9-10 MDM BILL</a:t>
          </a:r>
        </a:p>
      </xdr:txBody>
    </xdr:sp>
    <xdr:clientData/>
  </xdr:twoCellAnchor>
  <xdr:twoCellAnchor>
    <xdr:from>
      <xdr:col>4</xdr:col>
      <xdr:colOff>129645</xdr:colOff>
      <xdr:row>19</xdr:row>
      <xdr:rowOff>266025</xdr:rowOff>
    </xdr:from>
    <xdr:to>
      <xdr:col>6</xdr:col>
      <xdr:colOff>1235371</xdr:colOff>
      <xdr:row>20</xdr:row>
      <xdr:rowOff>339104</xdr:rowOff>
    </xdr:to>
    <xdr:sp macro="" textlink="">
      <xdr:nvSpPr>
        <xdr:cNvPr id="7" name="Rectangle: Diagonal Corners Rounded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074D1C-74AA-462D-8C0F-103B6B9BFA11}"/>
            </a:ext>
          </a:extLst>
        </xdr:cNvPr>
        <xdr:cNvSpPr/>
      </xdr:nvSpPr>
      <xdr:spPr>
        <a:xfrm>
          <a:off x="7916333" y="5719088"/>
          <a:ext cx="3094069" cy="430266"/>
        </a:xfrm>
        <a:prstGeom prst="round2Diag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RICE ACCOUNT</a:t>
          </a:r>
        </a:p>
      </xdr:txBody>
    </xdr:sp>
    <xdr:clientData/>
  </xdr:twoCellAnchor>
  <xdr:twoCellAnchor>
    <xdr:from>
      <xdr:col>4</xdr:col>
      <xdr:colOff>154782</xdr:colOff>
      <xdr:row>12</xdr:row>
      <xdr:rowOff>261938</xdr:rowOff>
    </xdr:from>
    <xdr:to>
      <xdr:col>6</xdr:col>
      <xdr:colOff>1202531</xdr:colOff>
      <xdr:row>13</xdr:row>
      <xdr:rowOff>324633</xdr:rowOff>
    </xdr:to>
    <xdr:sp macro="" textlink="">
      <xdr:nvSpPr>
        <xdr:cNvPr id="10" name="Rectangle: Diagonal Corners Rounded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D5AE75-DFF3-4A57-BA1B-93058A84CFDD}"/>
            </a:ext>
          </a:extLst>
        </xdr:cNvPr>
        <xdr:cNvSpPr/>
      </xdr:nvSpPr>
      <xdr:spPr>
        <a:xfrm>
          <a:off x="7941470" y="4191001"/>
          <a:ext cx="3036092" cy="396070"/>
        </a:xfrm>
        <a:prstGeom prst="round2DiagRect">
          <a:avLst/>
        </a:prstGeom>
        <a:solidFill>
          <a:srgbClr val="FFC0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ENTER HS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119062</xdr:colOff>
      <xdr:row>1</xdr:row>
      <xdr:rowOff>23813</xdr:rowOff>
    </xdr:from>
    <xdr:to>
      <xdr:col>16</xdr:col>
      <xdr:colOff>0</xdr:colOff>
      <xdr:row>2</xdr:row>
      <xdr:rowOff>104510</xdr:rowOff>
    </xdr:to>
    <xdr:sp macro="" textlink="">
      <xdr:nvSpPr>
        <xdr:cNvPr id="2" name="Rectangle: Diagonal Corners Rounde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766937-A79B-4D19-88C0-C76318FC00DC}"/>
            </a:ext>
          </a:extLst>
        </xdr:cNvPr>
        <xdr:cNvSpPr/>
      </xdr:nvSpPr>
      <xdr:spPr>
        <a:xfrm>
          <a:off x="14144625" y="214313"/>
          <a:ext cx="1571625" cy="402166"/>
        </a:xfrm>
        <a:prstGeom prst="round2DiagRect">
          <a:avLst/>
        </a:prstGeom>
        <a:solidFill>
          <a:srgbClr val="FFC0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166687</xdr:colOff>
      <xdr:row>0</xdr:row>
      <xdr:rowOff>95250</xdr:rowOff>
    </xdr:from>
    <xdr:to>
      <xdr:col>16</xdr:col>
      <xdr:colOff>47625</xdr:colOff>
      <xdr:row>1</xdr:row>
      <xdr:rowOff>306916</xdr:rowOff>
    </xdr:to>
    <xdr:sp macro="" textlink="">
      <xdr:nvSpPr>
        <xdr:cNvPr id="2" name="Rectangle: Diagonal Corners Rounde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E80DC1-60E1-4EA2-8714-B5CB96D51CF4}"/>
            </a:ext>
          </a:extLst>
        </xdr:cNvPr>
        <xdr:cNvSpPr/>
      </xdr:nvSpPr>
      <xdr:spPr>
        <a:xfrm>
          <a:off x="14192250" y="95250"/>
          <a:ext cx="1571625" cy="402166"/>
        </a:xfrm>
        <a:prstGeom prst="round2DiagRect">
          <a:avLst/>
        </a:prstGeom>
        <a:solidFill>
          <a:srgbClr val="FFC0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0</xdr:row>
      <xdr:rowOff>76200</xdr:rowOff>
    </xdr:from>
    <xdr:to>
      <xdr:col>22</xdr:col>
      <xdr:colOff>457200</xdr:colOff>
      <xdr:row>1</xdr:row>
      <xdr:rowOff>221191</xdr:rowOff>
    </xdr:to>
    <xdr:sp macro="" textlink="">
      <xdr:nvSpPr>
        <xdr:cNvPr id="2" name="Rectangle: Diagonal Corners Rounde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509E20-1EC6-4741-8E3C-4CAE33F6A1A8}"/>
            </a:ext>
          </a:extLst>
        </xdr:cNvPr>
        <xdr:cNvSpPr/>
      </xdr:nvSpPr>
      <xdr:spPr>
        <a:xfrm>
          <a:off x="6400800" y="76200"/>
          <a:ext cx="1571625" cy="402166"/>
        </a:xfrm>
        <a:prstGeom prst="round2DiagRect">
          <a:avLst/>
        </a:prstGeom>
        <a:solidFill>
          <a:srgbClr val="FFC0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0</xdr:row>
      <xdr:rowOff>47625</xdr:rowOff>
    </xdr:from>
    <xdr:to>
      <xdr:col>13</xdr:col>
      <xdr:colOff>457200</xdr:colOff>
      <xdr:row>1</xdr:row>
      <xdr:rowOff>192616</xdr:rowOff>
    </xdr:to>
    <xdr:sp macro="" textlink="">
      <xdr:nvSpPr>
        <xdr:cNvPr id="2" name="Rectangle: Diagonal Corners Rounde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B1E2E6-CDDB-4A81-BDF2-46B10BFC2512}"/>
            </a:ext>
          </a:extLst>
        </xdr:cNvPr>
        <xdr:cNvSpPr/>
      </xdr:nvSpPr>
      <xdr:spPr>
        <a:xfrm>
          <a:off x="6172200" y="47625"/>
          <a:ext cx="1571625" cy="402166"/>
        </a:xfrm>
        <a:prstGeom prst="round2DiagRect">
          <a:avLst/>
        </a:prstGeom>
        <a:solidFill>
          <a:srgbClr val="FFC0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0</xdr:row>
      <xdr:rowOff>95250</xdr:rowOff>
    </xdr:from>
    <xdr:to>
      <xdr:col>13</xdr:col>
      <xdr:colOff>457200</xdr:colOff>
      <xdr:row>1</xdr:row>
      <xdr:rowOff>240241</xdr:rowOff>
    </xdr:to>
    <xdr:sp macro="" textlink="">
      <xdr:nvSpPr>
        <xdr:cNvPr id="2" name="Rectangle: Diagonal Corners Rounde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5C3171-E4F2-4C13-886F-3D15750AE141}"/>
            </a:ext>
          </a:extLst>
        </xdr:cNvPr>
        <xdr:cNvSpPr/>
      </xdr:nvSpPr>
      <xdr:spPr>
        <a:xfrm>
          <a:off x="6410325" y="95250"/>
          <a:ext cx="1571625" cy="402166"/>
        </a:xfrm>
        <a:prstGeom prst="round2DiagRect">
          <a:avLst/>
        </a:prstGeom>
        <a:solidFill>
          <a:srgbClr val="FFC0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114300</xdr:rowOff>
    </xdr:from>
    <xdr:to>
      <xdr:col>18</xdr:col>
      <xdr:colOff>85725</xdr:colOff>
      <xdr:row>1</xdr:row>
      <xdr:rowOff>249766</xdr:rowOff>
    </xdr:to>
    <xdr:sp macro="" textlink="">
      <xdr:nvSpPr>
        <xdr:cNvPr id="2" name="Rectangle: Diagonal Corners Rounde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9D5AF8-BE60-4905-998A-961164359402}"/>
            </a:ext>
          </a:extLst>
        </xdr:cNvPr>
        <xdr:cNvSpPr/>
      </xdr:nvSpPr>
      <xdr:spPr>
        <a:xfrm>
          <a:off x="6657975" y="114300"/>
          <a:ext cx="1571625" cy="402166"/>
        </a:xfrm>
        <a:prstGeom prst="round2DiagRect">
          <a:avLst/>
        </a:prstGeom>
        <a:solidFill>
          <a:srgbClr val="FFC0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HOME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134471</xdr:colOff>
      <xdr:row>39</xdr:row>
      <xdr:rowOff>11206</xdr:rowOff>
    </xdr:from>
    <xdr:to>
      <xdr:col>6</xdr:col>
      <xdr:colOff>172410</xdr:colOff>
      <xdr:row>41</xdr:row>
      <xdr:rowOff>150345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104030" y="8236324"/>
          <a:ext cx="474968" cy="396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>
              <a:latin typeface="Wingdings" pitchFamily="2" charset="2"/>
            </a:rPr>
            <a:t>ü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M\Desktop\01-MDM-JUNE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INFORMATION"/>
      <sheetName val="6-8"/>
      <sheetName val="9-10"/>
      <sheetName val="RICE ACCOUNT"/>
      <sheetName val="TOTALS-LS"/>
      <sheetName val="MONTHLY"/>
      <sheetName val="TOTALS"/>
      <sheetName val="RICE BALANC"/>
      <sheetName val="UPSBILL"/>
      <sheetName val="HSSBILL"/>
    </sheetNames>
    <sheetDataSet>
      <sheetData sheetId="0" refreshError="1">
        <row r="4">
          <cell r="C4" t="str">
            <v>ZPHS GUNDLA POCHAMPALLY</v>
          </cell>
        </row>
        <row r="5">
          <cell r="C5" t="str">
            <v>MEDCHAL</v>
          </cell>
        </row>
        <row r="6">
          <cell r="C6" t="str">
            <v>BHAVANI GROUP</v>
          </cell>
        </row>
        <row r="7">
          <cell r="C7">
            <v>62049597677</v>
          </cell>
        </row>
        <row r="8">
          <cell r="C8" t="str">
            <v>JUNE, 2012</v>
          </cell>
        </row>
        <row r="9">
          <cell r="C9">
            <v>266.12</v>
          </cell>
        </row>
        <row r="10">
          <cell r="C10">
            <v>311.27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AA59"/>
  <sheetViews>
    <sheetView view="pageBreakPreview" zoomScale="78" zoomScaleSheetLayoutView="78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35" sqref="A35:XFD35"/>
    </sheetView>
  </sheetViews>
  <sheetFormatPr defaultRowHeight="15" x14ac:dyDescent="0.25"/>
  <cols>
    <col min="1" max="1" width="5.7109375" style="32" bestFit="1" customWidth="1"/>
    <col min="2" max="4" width="7.85546875" customWidth="1"/>
    <col min="5" max="5" width="0.42578125" customWidth="1"/>
    <col min="6" max="8" width="7.85546875" customWidth="1"/>
    <col min="9" max="9" width="0.42578125" customWidth="1"/>
    <col min="10" max="12" width="9.140625" customWidth="1"/>
    <col min="13" max="13" width="0.42578125" customWidth="1"/>
    <col min="14" max="15" width="11.140625" customWidth="1"/>
    <col min="16" max="16" width="0.42578125" customWidth="1"/>
    <col min="17" max="18" width="11.140625" customWidth="1"/>
    <col min="19" max="19" width="0.42578125" customWidth="1"/>
    <col min="20" max="20" width="9.85546875" bestFit="1" customWidth="1"/>
    <col min="21" max="21" width="15.28515625" customWidth="1"/>
    <col min="22" max="22" width="10.28515625" bestFit="1" customWidth="1"/>
    <col min="23" max="23" width="0.42578125" customWidth="1"/>
    <col min="24" max="26" width="7.28515625" customWidth="1"/>
    <col min="27" max="27" width="22.7109375" customWidth="1"/>
  </cols>
  <sheetData>
    <row r="1" spans="1:27" ht="21" x14ac:dyDescent="0.35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56"/>
    </row>
    <row r="2" spans="1:27" x14ac:dyDescent="0.25">
      <c r="A2" s="36" t="s">
        <v>1</v>
      </c>
      <c r="B2" s="36"/>
      <c r="C2" s="367" t="str">
        <f>MANDAL</f>
        <v>XYZ</v>
      </c>
      <c r="D2" s="368"/>
      <c r="E2" s="368"/>
      <c r="F2" s="368"/>
      <c r="G2" s="368"/>
      <c r="H2" s="369"/>
      <c r="I2" s="35"/>
      <c r="J2" s="59" t="s">
        <v>2</v>
      </c>
      <c r="K2" s="49"/>
      <c r="L2" s="367" t="str">
        <f>SCHOOL</f>
        <v>ZPHS ABC</v>
      </c>
      <c r="M2" s="368"/>
      <c r="N2" s="368"/>
      <c r="O2" s="368"/>
      <c r="P2" s="368"/>
      <c r="Q2" s="368"/>
      <c r="R2" s="368"/>
      <c r="S2" s="118"/>
      <c r="T2" s="118"/>
      <c r="U2" s="371" t="s">
        <v>3</v>
      </c>
      <c r="V2" s="372"/>
      <c r="W2" s="118"/>
      <c r="X2" s="373">
        <f>MONTH</f>
        <v>43831</v>
      </c>
      <c r="Y2" s="374"/>
      <c r="Z2" s="375"/>
      <c r="AA2" s="37">
        <f>MONTH</f>
        <v>43831</v>
      </c>
    </row>
    <row r="3" spans="1:27" ht="28.5" customHeight="1" x14ac:dyDescent="0.3">
      <c r="A3" s="178" t="s">
        <v>4</v>
      </c>
      <c r="B3" s="388" t="s">
        <v>5</v>
      </c>
      <c r="C3" s="376"/>
      <c r="D3" s="376"/>
      <c r="E3" s="12"/>
      <c r="F3" s="376" t="s">
        <v>6</v>
      </c>
      <c r="G3" s="376"/>
      <c r="H3" s="376"/>
      <c r="I3" s="12"/>
      <c r="J3" s="376" t="s">
        <v>7</v>
      </c>
      <c r="K3" s="376"/>
      <c r="L3" s="376"/>
      <c r="M3" s="12"/>
      <c r="N3" s="376" t="s">
        <v>8</v>
      </c>
      <c r="O3" s="376"/>
      <c r="P3" s="12"/>
      <c r="Q3" s="376" t="s">
        <v>9</v>
      </c>
      <c r="R3" s="376"/>
      <c r="S3" s="12"/>
      <c r="T3" s="376" t="s">
        <v>10</v>
      </c>
      <c r="U3" s="376"/>
      <c r="V3" s="376"/>
      <c r="W3" s="12"/>
      <c r="X3" s="376" t="s">
        <v>11</v>
      </c>
      <c r="Y3" s="376"/>
      <c r="Z3" s="377"/>
      <c r="AA3" s="51" t="s">
        <v>12</v>
      </c>
    </row>
    <row r="4" spans="1:27" ht="21.75" customHeight="1" x14ac:dyDescent="0.3">
      <c r="A4" s="179"/>
      <c r="B4" s="13" t="s">
        <v>13</v>
      </c>
      <c r="C4" s="13" t="s">
        <v>14</v>
      </c>
      <c r="D4" s="13" t="s">
        <v>15</v>
      </c>
      <c r="E4" s="14"/>
      <c r="F4" s="15" t="s">
        <v>13</v>
      </c>
      <c r="G4" s="15" t="s">
        <v>14</v>
      </c>
      <c r="H4" s="15" t="s">
        <v>15</v>
      </c>
      <c r="I4" s="14"/>
      <c r="J4" s="16" t="s">
        <v>13</v>
      </c>
      <c r="K4" s="16" t="s">
        <v>14</v>
      </c>
      <c r="L4" s="16" t="s">
        <v>15</v>
      </c>
      <c r="M4" s="14"/>
      <c r="N4" s="78" t="s">
        <v>16</v>
      </c>
      <c r="O4" s="78" t="s">
        <v>17</v>
      </c>
      <c r="P4" s="14"/>
      <c r="Q4" s="78" t="s">
        <v>16</v>
      </c>
      <c r="R4" s="78" t="s">
        <v>17</v>
      </c>
      <c r="S4" s="14"/>
      <c r="T4" s="17" t="s">
        <v>13</v>
      </c>
      <c r="U4" s="17" t="s">
        <v>14</v>
      </c>
      <c r="V4" s="17" t="s">
        <v>15</v>
      </c>
      <c r="W4" s="14"/>
      <c r="X4" s="39" t="s">
        <v>13</v>
      </c>
      <c r="Y4" s="39" t="s">
        <v>14</v>
      </c>
      <c r="Z4" s="39" t="s">
        <v>15</v>
      </c>
      <c r="AA4" s="51"/>
    </row>
    <row r="5" spans="1:27" ht="21.75" customHeight="1" x14ac:dyDescent="0.3">
      <c r="A5" s="378" t="s">
        <v>18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9"/>
      <c r="O5" s="79">
        <f>'RICE ACCOUNT'!$B$6</f>
        <v>120</v>
      </c>
      <c r="P5" s="79"/>
      <c r="Q5" s="80"/>
      <c r="R5" s="79">
        <f>'RICE ACCOUNT'!$C$6</f>
        <v>110</v>
      </c>
      <c r="S5" s="79"/>
      <c r="T5" s="380" t="s">
        <v>19</v>
      </c>
      <c r="U5" s="381"/>
      <c r="V5" s="382"/>
      <c r="W5" s="79"/>
      <c r="X5" s="82"/>
      <c r="Y5" s="82"/>
      <c r="Z5" s="82"/>
      <c r="AA5" s="51"/>
    </row>
    <row r="6" spans="1:27" ht="18" customHeight="1" x14ac:dyDescent="0.35">
      <c r="A6" s="18">
        <v>1</v>
      </c>
      <c r="B6" s="19" t="e">
        <f>#REF!</f>
        <v>#REF!</v>
      </c>
      <c r="C6" s="19">
        <f>'9-10-MDM&amp;EGG'!C5</f>
        <v>120</v>
      </c>
      <c r="D6" s="19" t="e">
        <f>SUM(B6:C6)</f>
        <v>#REF!</v>
      </c>
      <c r="E6" s="20"/>
      <c r="F6" s="21" t="e">
        <f>#REF!</f>
        <v>#REF!</v>
      </c>
      <c r="G6" s="21">
        <f>'9-10-MDM&amp;EGG'!D5</f>
        <v>0</v>
      </c>
      <c r="H6" s="21" t="e">
        <f>SUM(F6:G6)</f>
        <v>#REF!</v>
      </c>
      <c r="I6" s="20"/>
      <c r="J6" s="22" t="e">
        <f>#REF!</f>
        <v>#REF!</v>
      </c>
      <c r="K6" s="22">
        <f>'9-10-MDM&amp;EGG'!E5</f>
        <v>0</v>
      </c>
      <c r="L6" s="22" t="e">
        <f>SUM(J6:K6)</f>
        <v>#REF!</v>
      </c>
      <c r="M6" s="20"/>
      <c r="N6" s="24" t="e">
        <f t="shared" ref="N6:N36" si="0">J6*150/1000</f>
        <v>#REF!</v>
      </c>
      <c r="O6" s="24">
        <f>'RICE ACCOUNT'!N6</f>
        <v>120</v>
      </c>
      <c r="P6" s="20"/>
      <c r="Q6" s="24">
        <f t="shared" ref="Q6:Q36" si="1">K6*150/1000</f>
        <v>0</v>
      </c>
      <c r="R6" s="24">
        <f>'RICE ACCOUNT'!O6</f>
        <v>110</v>
      </c>
      <c r="S6" s="20"/>
      <c r="T6" s="23" t="e">
        <f>J6*6</f>
        <v>#REF!</v>
      </c>
      <c r="U6" s="23">
        <f>K6*6</f>
        <v>0</v>
      </c>
      <c r="V6" s="23" t="e">
        <f>SUM(T6:U6)</f>
        <v>#REF!</v>
      </c>
      <c r="W6" s="20"/>
      <c r="X6" s="42">
        <f>'RICE ACCOUNT'!F6</f>
        <v>0</v>
      </c>
      <c r="Y6" s="42">
        <f>'RICE ACCOUNT'!G6</f>
        <v>0</v>
      </c>
      <c r="Z6" s="42">
        <f>SUM(X6:Y6)</f>
        <v>0</v>
      </c>
      <c r="AA6" s="123"/>
    </row>
    <row r="7" spans="1:27" ht="18" customHeight="1" x14ac:dyDescent="0.35">
      <c r="A7" s="18" t="s">
        <v>20</v>
      </c>
      <c r="B7" s="19" t="e">
        <f>#REF!</f>
        <v>#REF!</v>
      </c>
      <c r="C7" s="19">
        <f>'9-10-MDM&amp;EGG'!C6</f>
        <v>120</v>
      </c>
      <c r="D7" s="19" t="e">
        <f t="shared" ref="D7:D37" si="2">SUM(B7:C7)</f>
        <v>#REF!</v>
      </c>
      <c r="E7" s="20"/>
      <c r="F7" s="21" t="e">
        <f>#REF!</f>
        <v>#REF!</v>
      </c>
      <c r="G7" s="21">
        <f>'9-10-MDM&amp;EGG'!D6</f>
        <v>0</v>
      </c>
      <c r="H7" s="21" t="e">
        <f t="shared" ref="H7:H37" si="3">SUM(F7:G7)</f>
        <v>#REF!</v>
      </c>
      <c r="I7" s="20"/>
      <c r="J7" s="22" t="e">
        <f>#REF!</f>
        <v>#REF!</v>
      </c>
      <c r="K7" s="22">
        <f>'9-10-MDM&amp;EGG'!E6</f>
        <v>0</v>
      </c>
      <c r="L7" s="22" t="e">
        <f t="shared" ref="L7:L36" si="4">SUM(J7:K7)</f>
        <v>#REF!</v>
      </c>
      <c r="M7" s="20"/>
      <c r="N7" s="24" t="e">
        <f t="shared" si="0"/>
        <v>#REF!</v>
      </c>
      <c r="O7" s="24">
        <f>'RICE ACCOUNT'!N7</f>
        <v>120</v>
      </c>
      <c r="P7" s="20"/>
      <c r="Q7" s="24">
        <f t="shared" si="1"/>
        <v>0</v>
      </c>
      <c r="R7" s="24">
        <f>'RICE ACCOUNT'!O7</f>
        <v>110</v>
      </c>
      <c r="S7" s="20"/>
      <c r="T7" s="23" t="e">
        <f t="shared" ref="T7:U37" si="5">J7*6</f>
        <v>#REF!</v>
      </c>
      <c r="U7" s="23">
        <f t="shared" si="5"/>
        <v>0</v>
      </c>
      <c r="V7" s="23" t="e">
        <f t="shared" ref="V7:V37" si="6">SUM(T7:U7)</f>
        <v>#REF!</v>
      </c>
      <c r="W7" s="20"/>
      <c r="X7" s="42">
        <f>'RICE ACCOUNT'!F7</f>
        <v>0</v>
      </c>
      <c r="Y7" s="42">
        <f>'RICE ACCOUNT'!G7</f>
        <v>0</v>
      </c>
      <c r="Z7" s="42">
        <f t="shared" ref="Z7:Z37" si="7">SUM(X7:Y7)</f>
        <v>0</v>
      </c>
    </row>
    <row r="8" spans="1:27" ht="18" customHeight="1" x14ac:dyDescent="0.35">
      <c r="A8" s="18">
        <v>3</v>
      </c>
      <c r="B8" s="19" t="e">
        <f>#REF!</f>
        <v>#REF!</v>
      </c>
      <c r="C8" s="19">
        <f>'9-10-MDM&amp;EGG'!C7</f>
        <v>120</v>
      </c>
      <c r="D8" s="19" t="e">
        <f t="shared" si="2"/>
        <v>#REF!</v>
      </c>
      <c r="E8" s="20"/>
      <c r="F8" s="21" t="e">
        <f>#REF!</f>
        <v>#REF!</v>
      </c>
      <c r="G8" s="21">
        <f>'9-10-MDM&amp;EGG'!D7</f>
        <v>0</v>
      </c>
      <c r="H8" s="21" t="e">
        <f t="shared" si="3"/>
        <v>#REF!</v>
      </c>
      <c r="I8" s="20"/>
      <c r="J8" s="22" t="e">
        <f>#REF!</f>
        <v>#REF!</v>
      </c>
      <c r="K8" s="22">
        <f>'9-10-MDM&amp;EGG'!E7</f>
        <v>0</v>
      </c>
      <c r="L8" s="22" t="e">
        <f t="shared" si="4"/>
        <v>#REF!</v>
      </c>
      <c r="M8" s="20"/>
      <c r="N8" s="24" t="e">
        <f t="shared" si="0"/>
        <v>#REF!</v>
      </c>
      <c r="O8" s="24">
        <f>'RICE ACCOUNT'!N8</f>
        <v>120</v>
      </c>
      <c r="P8" s="20"/>
      <c r="Q8" s="24">
        <f t="shared" si="1"/>
        <v>0</v>
      </c>
      <c r="R8" s="24">
        <f>'RICE ACCOUNT'!O8</f>
        <v>110</v>
      </c>
      <c r="S8" s="20"/>
      <c r="T8" s="23" t="e">
        <f t="shared" si="5"/>
        <v>#REF!</v>
      </c>
      <c r="U8" s="23">
        <f t="shared" si="5"/>
        <v>0</v>
      </c>
      <c r="V8" s="23" t="e">
        <f t="shared" si="6"/>
        <v>#REF!</v>
      </c>
      <c r="W8" s="20"/>
      <c r="X8" s="42">
        <f>'RICE ACCOUNT'!F8</f>
        <v>0</v>
      </c>
      <c r="Y8" s="42">
        <f>'RICE ACCOUNT'!G8</f>
        <v>0</v>
      </c>
      <c r="Z8" s="42">
        <f t="shared" si="7"/>
        <v>0</v>
      </c>
      <c r="AA8" s="123"/>
    </row>
    <row r="9" spans="1:27" ht="18" customHeight="1" x14ac:dyDescent="0.35">
      <c r="A9" s="18">
        <v>4</v>
      </c>
      <c r="B9" s="19" t="e">
        <f>#REF!</f>
        <v>#REF!</v>
      </c>
      <c r="C9" s="19">
        <f>'9-10-MDM&amp;EGG'!C8</f>
        <v>120</v>
      </c>
      <c r="D9" s="19" t="e">
        <f t="shared" si="2"/>
        <v>#REF!</v>
      </c>
      <c r="E9" s="20"/>
      <c r="F9" s="21" t="e">
        <f>#REF!</f>
        <v>#REF!</v>
      </c>
      <c r="G9" s="21">
        <f>'9-10-MDM&amp;EGG'!D8</f>
        <v>0</v>
      </c>
      <c r="H9" s="21" t="e">
        <f t="shared" si="3"/>
        <v>#REF!</v>
      </c>
      <c r="I9" s="20"/>
      <c r="J9" s="22" t="e">
        <f>#REF!</f>
        <v>#REF!</v>
      </c>
      <c r="K9" s="22">
        <f>'9-10-MDM&amp;EGG'!E8</f>
        <v>0</v>
      </c>
      <c r="L9" s="22" t="e">
        <f t="shared" si="4"/>
        <v>#REF!</v>
      </c>
      <c r="M9" s="20"/>
      <c r="N9" s="24" t="e">
        <f t="shared" si="0"/>
        <v>#REF!</v>
      </c>
      <c r="O9" s="24">
        <f>'RICE ACCOUNT'!N9</f>
        <v>120</v>
      </c>
      <c r="P9" s="20"/>
      <c r="Q9" s="24">
        <f t="shared" si="1"/>
        <v>0</v>
      </c>
      <c r="R9" s="24">
        <f>'RICE ACCOUNT'!O9</f>
        <v>110</v>
      </c>
      <c r="S9" s="20"/>
      <c r="T9" s="23" t="e">
        <f t="shared" si="5"/>
        <v>#REF!</v>
      </c>
      <c r="U9" s="23">
        <f t="shared" si="5"/>
        <v>0</v>
      </c>
      <c r="V9" s="23" t="e">
        <f t="shared" si="6"/>
        <v>#REF!</v>
      </c>
      <c r="W9" s="20"/>
      <c r="X9" s="42">
        <f>'RICE ACCOUNT'!F9</f>
        <v>0</v>
      </c>
      <c r="Y9" s="42">
        <f>'RICE ACCOUNT'!G9</f>
        <v>0</v>
      </c>
      <c r="Z9" s="42">
        <f t="shared" si="7"/>
        <v>0</v>
      </c>
      <c r="AA9" s="123"/>
    </row>
    <row r="10" spans="1:27" ht="18" customHeight="1" x14ac:dyDescent="0.35">
      <c r="A10" s="18">
        <v>5</v>
      </c>
      <c r="B10" s="19" t="e">
        <f>#REF!</f>
        <v>#REF!</v>
      </c>
      <c r="C10" s="19">
        <f>'9-10-MDM&amp;EGG'!C9</f>
        <v>120</v>
      </c>
      <c r="D10" s="19" t="e">
        <f t="shared" si="2"/>
        <v>#REF!</v>
      </c>
      <c r="E10" s="20"/>
      <c r="F10" s="21" t="e">
        <f>#REF!</f>
        <v>#REF!</v>
      </c>
      <c r="G10" s="21">
        <f>'9-10-MDM&amp;EGG'!D9</f>
        <v>0</v>
      </c>
      <c r="H10" s="21" t="e">
        <f t="shared" si="3"/>
        <v>#REF!</v>
      </c>
      <c r="I10" s="20"/>
      <c r="J10" s="22" t="e">
        <f>#REF!</f>
        <v>#REF!</v>
      </c>
      <c r="K10" s="22">
        <f>'9-10-MDM&amp;EGG'!E9</f>
        <v>0</v>
      </c>
      <c r="L10" s="22" t="e">
        <f t="shared" si="4"/>
        <v>#REF!</v>
      </c>
      <c r="M10" s="20"/>
      <c r="N10" s="24" t="e">
        <f t="shared" si="0"/>
        <v>#REF!</v>
      </c>
      <c r="O10" s="24">
        <f>'RICE ACCOUNT'!N10</f>
        <v>120</v>
      </c>
      <c r="P10" s="20"/>
      <c r="Q10" s="24">
        <f t="shared" si="1"/>
        <v>0</v>
      </c>
      <c r="R10" s="24">
        <f>'RICE ACCOUNT'!O10</f>
        <v>110</v>
      </c>
      <c r="S10" s="20"/>
      <c r="T10" s="23" t="e">
        <f t="shared" si="5"/>
        <v>#REF!</v>
      </c>
      <c r="U10" s="23">
        <f t="shared" si="5"/>
        <v>0</v>
      </c>
      <c r="V10" s="23" t="e">
        <f t="shared" si="6"/>
        <v>#REF!</v>
      </c>
      <c r="W10" s="20"/>
      <c r="X10" s="44">
        <f>'RICE ACCOUNT'!F10</f>
        <v>0</v>
      </c>
      <c r="Y10" s="44">
        <f>'RICE ACCOUNT'!G10</f>
        <v>0</v>
      </c>
      <c r="Z10" s="42">
        <f t="shared" si="7"/>
        <v>0</v>
      </c>
      <c r="AA10" s="123"/>
    </row>
    <row r="11" spans="1:27" ht="18" customHeight="1" x14ac:dyDescent="0.35">
      <c r="A11" s="18">
        <v>6</v>
      </c>
      <c r="B11" s="19" t="e">
        <f>#REF!</f>
        <v>#REF!</v>
      </c>
      <c r="C11" s="19">
        <f>'9-10-MDM&amp;EGG'!C10</f>
        <v>120</v>
      </c>
      <c r="D11" s="19" t="e">
        <f t="shared" si="2"/>
        <v>#REF!</v>
      </c>
      <c r="E11" s="20"/>
      <c r="F11" s="21" t="e">
        <f>#REF!</f>
        <v>#REF!</v>
      </c>
      <c r="G11" s="21">
        <f>'9-10-MDM&amp;EGG'!D10</f>
        <v>0</v>
      </c>
      <c r="H11" s="21" t="e">
        <f t="shared" si="3"/>
        <v>#REF!</v>
      </c>
      <c r="I11" s="20"/>
      <c r="J11" s="22" t="e">
        <f>#REF!</f>
        <v>#REF!</v>
      </c>
      <c r="K11" s="22">
        <f>'9-10-MDM&amp;EGG'!E10</f>
        <v>0</v>
      </c>
      <c r="L11" s="22" t="e">
        <f t="shared" si="4"/>
        <v>#REF!</v>
      </c>
      <c r="M11" s="20"/>
      <c r="N11" s="24" t="e">
        <f t="shared" si="0"/>
        <v>#REF!</v>
      </c>
      <c r="O11" s="24">
        <f>'RICE ACCOUNT'!N11</f>
        <v>120</v>
      </c>
      <c r="P11" s="20"/>
      <c r="Q11" s="24">
        <f t="shared" si="1"/>
        <v>0</v>
      </c>
      <c r="R11" s="24">
        <f>'RICE ACCOUNT'!O11</f>
        <v>110</v>
      </c>
      <c r="S11" s="20"/>
      <c r="T11" s="23" t="e">
        <f t="shared" si="5"/>
        <v>#REF!</v>
      </c>
      <c r="U11" s="23">
        <f t="shared" si="5"/>
        <v>0</v>
      </c>
      <c r="V11" s="23" t="e">
        <f t="shared" si="6"/>
        <v>#REF!</v>
      </c>
      <c r="W11" s="20"/>
      <c r="X11" s="42">
        <f>'RICE ACCOUNT'!F11</f>
        <v>0</v>
      </c>
      <c r="Y11" s="42">
        <f>'RICE ACCOUNT'!G11</f>
        <v>0</v>
      </c>
      <c r="Z11" s="42">
        <f t="shared" si="7"/>
        <v>0</v>
      </c>
      <c r="AA11" s="123"/>
    </row>
    <row r="12" spans="1:27" ht="18" customHeight="1" x14ac:dyDescent="0.35">
      <c r="A12" s="18">
        <v>7</v>
      </c>
      <c r="B12" s="19" t="e">
        <f>#REF!</f>
        <v>#REF!</v>
      </c>
      <c r="C12" s="19">
        <f>'9-10-MDM&amp;EGG'!C11</f>
        <v>120</v>
      </c>
      <c r="D12" s="19" t="e">
        <f t="shared" si="2"/>
        <v>#REF!</v>
      </c>
      <c r="E12" s="20"/>
      <c r="F12" s="21" t="e">
        <f>#REF!</f>
        <v>#REF!</v>
      </c>
      <c r="G12" s="21">
        <f>'9-10-MDM&amp;EGG'!D11</f>
        <v>0</v>
      </c>
      <c r="H12" s="21" t="e">
        <f t="shared" si="3"/>
        <v>#REF!</v>
      </c>
      <c r="I12" s="20"/>
      <c r="J12" s="22" t="e">
        <f>#REF!</f>
        <v>#REF!</v>
      </c>
      <c r="K12" s="22">
        <f>'9-10-MDM&amp;EGG'!E11</f>
        <v>0</v>
      </c>
      <c r="L12" s="22" t="e">
        <f t="shared" si="4"/>
        <v>#REF!</v>
      </c>
      <c r="M12" s="20"/>
      <c r="N12" s="24" t="e">
        <f t="shared" si="0"/>
        <v>#REF!</v>
      </c>
      <c r="O12" s="24">
        <f>'RICE ACCOUNT'!N12</f>
        <v>120</v>
      </c>
      <c r="P12" s="20"/>
      <c r="Q12" s="24">
        <f t="shared" si="1"/>
        <v>0</v>
      </c>
      <c r="R12" s="24">
        <f>'RICE ACCOUNT'!O12</f>
        <v>110</v>
      </c>
      <c r="S12" s="20"/>
      <c r="T12" s="23" t="e">
        <f t="shared" si="5"/>
        <v>#REF!</v>
      </c>
      <c r="U12" s="23">
        <f t="shared" si="5"/>
        <v>0</v>
      </c>
      <c r="V12" s="23" t="e">
        <f t="shared" si="6"/>
        <v>#REF!</v>
      </c>
      <c r="W12" s="20"/>
      <c r="X12" s="42">
        <f>'RICE ACCOUNT'!F12</f>
        <v>0</v>
      </c>
      <c r="Y12" s="42">
        <f>'RICE ACCOUNT'!G12</f>
        <v>0</v>
      </c>
      <c r="Z12" s="42">
        <f t="shared" si="7"/>
        <v>0</v>
      </c>
      <c r="AA12" s="123"/>
    </row>
    <row r="13" spans="1:27" ht="18" customHeight="1" x14ac:dyDescent="0.35">
      <c r="A13" s="18">
        <v>8</v>
      </c>
      <c r="B13" s="19" t="e">
        <f>#REF!</f>
        <v>#REF!</v>
      </c>
      <c r="C13" s="19">
        <f>'9-10-MDM&amp;EGG'!C12</f>
        <v>120</v>
      </c>
      <c r="D13" s="19" t="e">
        <f t="shared" si="2"/>
        <v>#REF!</v>
      </c>
      <c r="E13" s="20"/>
      <c r="F13" s="21" t="e">
        <f>#REF!</f>
        <v>#REF!</v>
      </c>
      <c r="G13" s="21">
        <f>'9-10-MDM&amp;EGG'!D12</f>
        <v>0</v>
      </c>
      <c r="H13" s="21" t="e">
        <f t="shared" si="3"/>
        <v>#REF!</v>
      </c>
      <c r="I13" s="20"/>
      <c r="J13" s="22" t="e">
        <f>#REF!</f>
        <v>#REF!</v>
      </c>
      <c r="K13" s="22">
        <f>'9-10-MDM&amp;EGG'!E12</f>
        <v>0</v>
      </c>
      <c r="L13" s="22" t="e">
        <f t="shared" si="4"/>
        <v>#REF!</v>
      </c>
      <c r="M13" s="20"/>
      <c r="N13" s="24" t="e">
        <f t="shared" si="0"/>
        <v>#REF!</v>
      </c>
      <c r="O13" s="24">
        <f>'RICE ACCOUNT'!N13</f>
        <v>120</v>
      </c>
      <c r="P13" s="20"/>
      <c r="Q13" s="24">
        <f t="shared" si="1"/>
        <v>0</v>
      </c>
      <c r="R13" s="24">
        <f>'RICE ACCOUNT'!O13</f>
        <v>110</v>
      </c>
      <c r="S13" s="20"/>
      <c r="T13" s="23" t="e">
        <f t="shared" si="5"/>
        <v>#REF!</v>
      </c>
      <c r="U13" s="23">
        <f t="shared" si="5"/>
        <v>0</v>
      </c>
      <c r="V13" s="23" t="e">
        <f t="shared" si="6"/>
        <v>#REF!</v>
      </c>
      <c r="W13" s="20"/>
      <c r="X13" s="42">
        <f>'RICE ACCOUNT'!F13</f>
        <v>0</v>
      </c>
      <c r="Y13" s="42">
        <f>'RICE ACCOUNT'!G13</f>
        <v>0</v>
      </c>
      <c r="Z13" s="42">
        <f t="shared" si="7"/>
        <v>0</v>
      </c>
      <c r="AA13" s="123"/>
    </row>
    <row r="14" spans="1:27" ht="18" customHeight="1" x14ac:dyDescent="0.35">
      <c r="A14" s="18">
        <v>9</v>
      </c>
      <c r="B14" s="19" t="e">
        <f>#REF!</f>
        <v>#REF!</v>
      </c>
      <c r="C14" s="19">
        <f>'9-10-MDM&amp;EGG'!C13</f>
        <v>120</v>
      </c>
      <c r="D14" s="19" t="e">
        <f t="shared" si="2"/>
        <v>#REF!</v>
      </c>
      <c r="E14" s="20"/>
      <c r="F14" s="21" t="e">
        <f>#REF!</f>
        <v>#REF!</v>
      </c>
      <c r="G14" s="21">
        <f>'9-10-MDM&amp;EGG'!D13</f>
        <v>0</v>
      </c>
      <c r="H14" s="21" t="e">
        <f t="shared" si="3"/>
        <v>#REF!</v>
      </c>
      <c r="I14" s="20"/>
      <c r="J14" s="22" t="e">
        <f>#REF!</f>
        <v>#REF!</v>
      </c>
      <c r="K14" s="22">
        <f>'9-10-MDM&amp;EGG'!E13</f>
        <v>0</v>
      </c>
      <c r="L14" s="22" t="e">
        <f t="shared" si="4"/>
        <v>#REF!</v>
      </c>
      <c r="M14" s="20"/>
      <c r="N14" s="24" t="e">
        <f t="shared" si="0"/>
        <v>#REF!</v>
      </c>
      <c r="O14" s="24">
        <f>'RICE ACCOUNT'!N14</f>
        <v>120</v>
      </c>
      <c r="P14" s="20"/>
      <c r="Q14" s="24">
        <f t="shared" si="1"/>
        <v>0</v>
      </c>
      <c r="R14" s="24">
        <f>'RICE ACCOUNT'!O14</f>
        <v>110</v>
      </c>
      <c r="S14" s="20"/>
      <c r="T14" s="23" t="e">
        <f t="shared" si="5"/>
        <v>#REF!</v>
      </c>
      <c r="U14" s="23">
        <f t="shared" si="5"/>
        <v>0</v>
      </c>
      <c r="V14" s="23" t="e">
        <f t="shared" si="6"/>
        <v>#REF!</v>
      </c>
      <c r="W14" s="20"/>
      <c r="X14" s="42">
        <f>'RICE ACCOUNT'!F14</f>
        <v>0</v>
      </c>
      <c r="Y14" s="42">
        <f>'RICE ACCOUNT'!G14</f>
        <v>0</v>
      </c>
      <c r="Z14" s="42">
        <f t="shared" si="7"/>
        <v>0</v>
      </c>
      <c r="AA14" s="123"/>
    </row>
    <row r="15" spans="1:27" ht="18" customHeight="1" x14ac:dyDescent="0.35">
      <c r="A15" s="18">
        <v>10</v>
      </c>
      <c r="B15" s="19" t="e">
        <f>#REF!</f>
        <v>#REF!</v>
      </c>
      <c r="C15" s="19">
        <f>'9-10-MDM&amp;EGG'!C14</f>
        <v>120</v>
      </c>
      <c r="D15" s="19" t="e">
        <f t="shared" si="2"/>
        <v>#REF!</v>
      </c>
      <c r="E15" s="20"/>
      <c r="F15" s="21" t="e">
        <f>#REF!</f>
        <v>#REF!</v>
      </c>
      <c r="G15" s="21">
        <f>'9-10-MDM&amp;EGG'!D14</f>
        <v>0</v>
      </c>
      <c r="H15" s="21" t="e">
        <f t="shared" si="3"/>
        <v>#REF!</v>
      </c>
      <c r="I15" s="20"/>
      <c r="J15" s="22" t="e">
        <f>#REF!</f>
        <v>#REF!</v>
      </c>
      <c r="K15" s="22">
        <f>'9-10-MDM&amp;EGG'!E14</f>
        <v>0</v>
      </c>
      <c r="L15" s="22" t="e">
        <f t="shared" si="4"/>
        <v>#REF!</v>
      </c>
      <c r="M15" s="20"/>
      <c r="N15" s="24" t="e">
        <f t="shared" si="0"/>
        <v>#REF!</v>
      </c>
      <c r="O15" s="24">
        <f>'RICE ACCOUNT'!N15</f>
        <v>120</v>
      </c>
      <c r="P15" s="20"/>
      <c r="Q15" s="24">
        <f t="shared" si="1"/>
        <v>0</v>
      </c>
      <c r="R15" s="24">
        <f>'RICE ACCOUNT'!O15</f>
        <v>110</v>
      </c>
      <c r="S15" s="20"/>
      <c r="T15" s="23" t="e">
        <f t="shared" si="5"/>
        <v>#REF!</v>
      </c>
      <c r="U15" s="23">
        <f t="shared" si="5"/>
        <v>0</v>
      </c>
      <c r="V15" s="23" t="e">
        <f t="shared" si="6"/>
        <v>#REF!</v>
      </c>
      <c r="W15" s="20"/>
      <c r="X15" s="42">
        <f>'RICE ACCOUNT'!F15</f>
        <v>0</v>
      </c>
      <c r="Y15" s="42">
        <f>'RICE ACCOUNT'!G15</f>
        <v>0</v>
      </c>
      <c r="Z15" s="42">
        <f t="shared" si="7"/>
        <v>0</v>
      </c>
      <c r="AA15" s="123"/>
    </row>
    <row r="16" spans="1:27" ht="18" customHeight="1" x14ac:dyDescent="0.35">
      <c r="A16" s="18">
        <v>11</v>
      </c>
      <c r="B16" s="19" t="e">
        <f>#REF!</f>
        <v>#REF!</v>
      </c>
      <c r="C16" s="19">
        <f>'9-10-MDM&amp;EGG'!C15</f>
        <v>120</v>
      </c>
      <c r="D16" s="19" t="e">
        <f t="shared" si="2"/>
        <v>#REF!</v>
      </c>
      <c r="E16" s="20"/>
      <c r="F16" s="21" t="e">
        <f>#REF!</f>
        <v>#REF!</v>
      </c>
      <c r="G16" s="21">
        <f>'9-10-MDM&amp;EGG'!D15</f>
        <v>0</v>
      </c>
      <c r="H16" s="21" t="e">
        <f t="shared" si="3"/>
        <v>#REF!</v>
      </c>
      <c r="I16" s="20"/>
      <c r="J16" s="22" t="e">
        <f>#REF!</f>
        <v>#REF!</v>
      </c>
      <c r="K16" s="22">
        <f>'9-10-MDM&amp;EGG'!E15</f>
        <v>0</v>
      </c>
      <c r="L16" s="22" t="e">
        <f t="shared" si="4"/>
        <v>#REF!</v>
      </c>
      <c r="M16" s="20"/>
      <c r="N16" s="24" t="e">
        <f t="shared" si="0"/>
        <v>#REF!</v>
      </c>
      <c r="O16" s="24">
        <f>'RICE ACCOUNT'!N16</f>
        <v>120</v>
      </c>
      <c r="P16" s="20"/>
      <c r="Q16" s="24">
        <f t="shared" si="1"/>
        <v>0</v>
      </c>
      <c r="R16" s="24">
        <f>'RICE ACCOUNT'!O16</f>
        <v>110</v>
      </c>
      <c r="S16" s="20"/>
      <c r="T16" s="23" t="e">
        <f t="shared" si="5"/>
        <v>#REF!</v>
      </c>
      <c r="U16" s="23">
        <f t="shared" si="5"/>
        <v>0</v>
      </c>
      <c r="V16" s="23" t="e">
        <f t="shared" si="6"/>
        <v>#REF!</v>
      </c>
      <c r="W16" s="20"/>
      <c r="X16" s="42">
        <f>'RICE ACCOUNT'!F16</f>
        <v>0</v>
      </c>
      <c r="Y16" s="42">
        <f>'RICE ACCOUNT'!G16</f>
        <v>0</v>
      </c>
      <c r="Z16" s="42">
        <f t="shared" si="7"/>
        <v>0</v>
      </c>
      <c r="AA16" s="123"/>
    </row>
    <row r="17" spans="1:27" ht="18" customHeight="1" x14ac:dyDescent="0.35">
      <c r="A17" s="18">
        <v>12</v>
      </c>
      <c r="B17" s="19" t="e">
        <f>#REF!</f>
        <v>#REF!</v>
      </c>
      <c r="C17" s="19">
        <f>'9-10-MDM&amp;EGG'!C16</f>
        <v>120</v>
      </c>
      <c r="D17" s="19" t="e">
        <f t="shared" si="2"/>
        <v>#REF!</v>
      </c>
      <c r="E17" s="20"/>
      <c r="F17" s="21" t="e">
        <f>#REF!</f>
        <v>#REF!</v>
      </c>
      <c r="G17" s="21">
        <f>'9-10-MDM&amp;EGG'!D16</f>
        <v>0</v>
      </c>
      <c r="H17" s="21" t="e">
        <f t="shared" si="3"/>
        <v>#REF!</v>
      </c>
      <c r="I17" s="20"/>
      <c r="J17" s="22" t="e">
        <f>#REF!</f>
        <v>#REF!</v>
      </c>
      <c r="K17" s="22">
        <f>'9-10-MDM&amp;EGG'!E16</f>
        <v>0</v>
      </c>
      <c r="L17" s="22" t="e">
        <f t="shared" si="4"/>
        <v>#REF!</v>
      </c>
      <c r="M17" s="20"/>
      <c r="N17" s="24" t="e">
        <f t="shared" si="0"/>
        <v>#REF!</v>
      </c>
      <c r="O17" s="24">
        <f>'RICE ACCOUNT'!N17</f>
        <v>120</v>
      </c>
      <c r="P17" s="20"/>
      <c r="Q17" s="24">
        <f t="shared" si="1"/>
        <v>0</v>
      </c>
      <c r="R17" s="24">
        <f>'RICE ACCOUNT'!O17</f>
        <v>110</v>
      </c>
      <c r="S17" s="20"/>
      <c r="T17" s="23" t="e">
        <f t="shared" si="5"/>
        <v>#REF!</v>
      </c>
      <c r="U17" s="23">
        <f t="shared" si="5"/>
        <v>0</v>
      </c>
      <c r="V17" s="23" t="e">
        <f t="shared" si="6"/>
        <v>#REF!</v>
      </c>
      <c r="W17" s="20"/>
      <c r="X17" s="42">
        <f>'RICE ACCOUNT'!F17</f>
        <v>0</v>
      </c>
      <c r="Y17" s="42">
        <f>'RICE ACCOUNT'!G17</f>
        <v>0</v>
      </c>
      <c r="Z17" s="42">
        <f t="shared" si="7"/>
        <v>0</v>
      </c>
      <c r="AA17" s="123"/>
    </row>
    <row r="18" spans="1:27" ht="18" customHeight="1" x14ac:dyDescent="0.35">
      <c r="A18" s="18">
        <v>13</v>
      </c>
      <c r="B18" s="19" t="e">
        <f>#REF!</f>
        <v>#REF!</v>
      </c>
      <c r="C18" s="19">
        <f>'9-10-MDM&amp;EGG'!C17</f>
        <v>120</v>
      </c>
      <c r="D18" s="19" t="e">
        <f t="shared" si="2"/>
        <v>#REF!</v>
      </c>
      <c r="E18" s="20"/>
      <c r="F18" s="21" t="e">
        <f>#REF!</f>
        <v>#REF!</v>
      </c>
      <c r="G18" s="21">
        <f>'9-10-MDM&amp;EGG'!D17</f>
        <v>0</v>
      </c>
      <c r="H18" s="21" t="e">
        <f t="shared" si="3"/>
        <v>#REF!</v>
      </c>
      <c r="I18" s="20"/>
      <c r="J18" s="22" t="e">
        <f>#REF!</f>
        <v>#REF!</v>
      </c>
      <c r="K18" s="22">
        <f>'9-10-MDM&amp;EGG'!E17</f>
        <v>0</v>
      </c>
      <c r="L18" s="22" t="e">
        <f t="shared" si="4"/>
        <v>#REF!</v>
      </c>
      <c r="M18" s="20"/>
      <c r="N18" s="24" t="e">
        <f t="shared" si="0"/>
        <v>#REF!</v>
      </c>
      <c r="O18" s="24">
        <f>'RICE ACCOUNT'!N18</f>
        <v>120</v>
      </c>
      <c r="P18" s="20"/>
      <c r="Q18" s="24">
        <f t="shared" si="1"/>
        <v>0</v>
      </c>
      <c r="R18" s="24">
        <f>'RICE ACCOUNT'!O18</f>
        <v>110</v>
      </c>
      <c r="S18" s="20"/>
      <c r="T18" s="23" t="e">
        <f t="shared" si="5"/>
        <v>#REF!</v>
      </c>
      <c r="U18" s="23">
        <f t="shared" si="5"/>
        <v>0</v>
      </c>
      <c r="V18" s="23" t="e">
        <f t="shared" si="6"/>
        <v>#REF!</v>
      </c>
      <c r="W18" s="20"/>
      <c r="X18" s="42">
        <f>'RICE ACCOUNT'!F18</f>
        <v>0</v>
      </c>
      <c r="Y18" s="42">
        <f>'RICE ACCOUNT'!G18</f>
        <v>0</v>
      </c>
      <c r="Z18" s="42">
        <f t="shared" si="7"/>
        <v>0</v>
      </c>
      <c r="AA18" s="123"/>
    </row>
    <row r="19" spans="1:27" ht="18" customHeight="1" x14ac:dyDescent="0.35">
      <c r="A19" s="18">
        <v>14</v>
      </c>
      <c r="B19" s="19" t="e">
        <f>#REF!</f>
        <v>#REF!</v>
      </c>
      <c r="C19" s="19">
        <f>'9-10-MDM&amp;EGG'!C18</f>
        <v>120</v>
      </c>
      <c r="D19" s="19" t="e">
        <f t="shared" si="2"/>
        <v>#REF!</v>
      </c>
      <c r="E19" s="20"/>
      <c r="F19" s="21" t="e">
        <f>#REF!</f>
        <v>#REF!</v>
      </c>
      <c r="G19" s="21">
        <f>'9-10-MDM&amp;EGG'!D18</f>
        <v>0</v>
      </c>
      <c r="H19" s="21" t="e">
        <f t="shared" si="3"/>
        <v>#REF!</v>
      </c>
      <c r="I19" s="20"/>
      <c r="J19" s="22" t="e">
        <f>#REF!</f>
        <v>#REF!</v>
      </c>
      <c r="K19" s="22">
        <f>'9-10-MDM&amp;EGG'!E18</f>
        <v>0</v>
      </c>
      <c r="L19" s="22" t="e">
        <f t="shared" si="4"/>
        <v>#REF!</v>
      </c>
      <c r="M19" s="20"/>
      <c r="N19" s="24" t="e">
        <f t="shared" si="0"/>
        <v>#REF!</v>
      </c>
      <c r="O19" s="24">
        <f>'RICE ACCOUNT'!N19</f>
        <v>120</v>
      </c>
      <c r="P19" s="20"/>
      <c r="Q19" s="24">
        <f t="shared" si="1"/>
        <v>0</v>
      </c>
      <c r="R19" s="24">
        <f>'RICE ACCOUNT'!O19</f>
        <v>110</v>
      </c>
      <c r="S19" s="20"/>
      <c r="T19" s="23" t="e">
        <f t="shared" si="5"/>
        <v>#REF!</v>
      </c>
      <c r="U19" s="23">
        <f t="shared" si="5"/>
        <v>0</v>
      </c>
      <c r="V19" s="23" t="e">
        <f t="shared" si="6"/>
        <v>#REF!</v>
      </c>
      <c r="W19" s="20"/>
      <c r="X19" s="42">
        <f>'RICE ACCOUNT'!F19</f>
        <v>0</v>
      </c>
      <c r="Y19" s="42">
        <f>'RICE ACCOUNT'!G19</f>
        <v>0</v>
      </c>
      <c r="Z19" s="42">
        <f t="shared" si="7"/>
        <v>0</v>
      </c>
      <c r="AA19" s="123"/>
    </row>
    <row r="20" spans="1:27" ht="18" customHeight="1" x14ac:dyDescent="0.35">
      <c r="A20" s="18">
        <v>15</v>
      </c>
      <c r="B20" s="19" t="e">
        <f>#REF!</f>
        <v>#REF!</v>
      </c>
      <c r="C20" s="19">
        <f>'9-10-MDM&amp;EGG'!C19</f>
        <v>120</v>
      </c>
      <c r="D20" s="19" t="e">
        <f t="shared" si="2"/>
        <v>#REF!</v>
      </c>
      <c r="E20" s="20"/>
      <c r="F20" s="21" t="e">
        <f>#REF!</f>
        <v>#REF!</v>
      </c>
      <c r="G20" s="21">
        <f>'9-10-MDM&amp;EGG'!D19</f>
        <v>0</v>
      </c>
      <c r="H20" s="21" t="e">
        <f t="shared" si="3"/>
        <v>#REF!</v>
      </c>
      <c r="I20" s="20"/>
      <c r="J20" s="22" t="e">
        <f>#REF!</f>
        <v>#REF!</v>
      </c>
      <c r="K20" s="22">
        <f>'9-10-MDM&amp;EGG'!E19</f>
        <v>0</v>
      </c>
      <c r="L20" s="22" t="e">
        <f t="shared" si="4"/>
        <v>#REF!</v>
      </c>
      <c r="M20" s="20"/>
      <c r="N20" s="24" t="e">
        <f t="shared" si="0"/>
        <v>#REF!</v>
      </c>
      <c r="O20" s="24">
        <f>'RICE ACCOUNT'!N20</f>
        <v>120</v>
      </c>
      <c r="P20" s="20"/>
      <c r="Q20" s="24">
        <f t="shared" si="1"/>
        <v>0</v>
      </c>
      <c r="R20" s="24">
        <f>'RICE ACCOUNT'!O20</f>
        <v>110</v>
      </c>
      <c r="S20" s="20"/>
      <c r="T20" s="23" t="e">
        <f t="shared" si="5"/>
        <v>#REF!</v>
      </c>
      <c r="U20" s="23">
        <f t="shared" si="5"/>
        <v>0</v>
      </c>
      <c r="V20" s="23" t="e">
        <f t="shared" si="6"/>
        <v>#REF!</v>
      </c>
      <c r="W20" s="20"/>
      <c r="X20" s="42">
        <f>'RICE ACCOUNT'!F20</f>
        <v>0</v>
      </c>
      <c r="Y20" s="42">
        <f>'RICE ACCOUNT'!G20</f>
        <v>0</v>
      </c>
      <c r="Z20" s="42">
        <f t="shared" si="7"/>
        <v>0</v>
      </c>
      <c r="AA20" s="123"/>
    </row>
    <row r="21" spans="1:27" ht="18" customHeight="1" x14ac:dyDescent="0.35">
      <c r="A21" s="18">
        <v>16</v>
      </c>
      <c r="B21" s="19" t="e">
        <f>#REF!</f>
        <v>#REF!</v>
      </c>
      <c r="C21" s="19">
        <f>'9-10-MDM&amp;EGG'!C20</f>
        <v>120</v>
      </c>
      <c r="D21" s="19" t="e">
        <f t="shared" si="2"/>
        <v>#REF!</v>
      </c>
      <c r="E21" s="20"/>
      <c r="F21" s="21" t="e">
        <f>#REF!</f>
        <v>#REF!</v>
      </c>
      <c r="G21" s="21">
        <f>'9-10-MDM&amp;EGG'!D20</f>
        <v>0</v>
      </c>
      <c r="H21" s="21" t="e">
        <f t="shared" si="3"/>
        <v>#REF!</v>
      </c>
      <c r="I21" s="20"/>
      <c r="J21" s="22" t="e">
        <f>#REF!</f>
        <v>#REF!</v>
      </c>
      <c r="K21" s="22">
        <f>'9-10-MDM&amp;EGG'!E20</f>
        <v>0</v>
      </c>
      <c r="L21" s="22" t="e">
        <f t="shared" si="4"/>
        <v>#REF!</v>
      </c>
      <c r="M21" s="20"/>
      <c r="N21" s="24" t="e">
        <f t="shared" si="0"/>
        <v>#REF!</v>
      </c>
      <c r="O21" s="24">
        <f>'RICE ACCOUNT'!N21</f>
        <v>120</v>
      </c>
      <c r="P21" s="20"/>
      <c r="Q21" s="24">
        <f t="shared" si="1"/>
        <v>0</v>
      </c>
      <c r="R21" s="24">
        <f>'RICE ACCOUNT'!O21</f>
        <v>110</v>
      </c>
      <c r="S21" s="20"/>
      <c r="T21" s="23" t="e">
        <f t="shared" si="5"/>
        <v>#REF!</v>
      </c>
      <c r="U21" s="23">
        <f t="shared" si="5"/>
        <v>0</v>
      </c>
      <c r="V21" s="23" t="e">
        <f t="shared" si="6"/>
        <v>#REF!</v>
      </c>
      <c r="W21" s="20"/>
      <c r="X21" s="42">
        <f>'RICE ACCOUNT'!F21</f>
        <v>0</v>
      </c>
      <c r="Y21" s="42">
        <f>'RICE ACCOUNT'!G21</f>
        <v>0</v>
      </c>
      <c r="Z21" s="42">
        <f t="shared" si="7"/>
        <v>0</v>
      </c>
      <c r="AA21" s="123"/>
    </row>
    <row r="22" spans="1:27" ht="18" customHeight="1" x14ac:dyDescent="0.35">
      <c r="A22" s="18">
        <v>17</v>
      </c>
      <c r="B22" s="19" t="e">
        <f>#REF!</f>
        <v>#REF!</v>
      </c>
      <c r="C22" s="19">
        <f>'9-10-MDM&amp;EGG'!C21</f>
        <v>120</v>
      </c>
      <c r="D22" s="19" t="e">
        <f t="shared" si="2"/>
        <v>#REF!</v>
      </c>
      <c r="E22" s="20"/>
      <c r="F22" s="21" t="e">
        <f>#REF!</f>
        <v>#REF!</v>
      </c>
      <c r="G22" s="21">
        <f>'9-10-MDM&amp;EGG'!D21</f>
        <v>0</v>
      </c>
      <c r="H22" s="21" t="e">
        <f t="shared" si="3"/>
        <v>#REF!</v>
      </c>
      <c r="I22" s="20"/>
      <c r="J22" s="22" t="e">
        <f>#REF!</f>
        <v>#REF!</v>
      </c>
      <c r="K22" s="22">
        <f>'9-10-MDM&amp;EGG'!E21</f>
        <v>0</v>
      </c>
      <c r="L22" s="22" t="e">
        <f t="shared" si="4"/>
        <v>#REF!</v>
      </c>
      <c r="M22" s="20"/>
      <c r="N22" s="24" t="e">
        <f t="shared" si="0"/>
        <v>#REF!</v>
      </c>
      <c r="O22" s="24">
        <f>'RICE ACCOUNT'!N22</f>
        <v>120</v>
      </c>
      <c r="P22" s="20"/>
      <c r="Q22" s="24">
        <f t="shared" si="1"/>
        <v>0</v>
      </c>
      <c r="R22" s="24">
        <f>'RICE ACCOUNT'!O22</f>
        <v>110</v>
      </c>
      <c r="S22" s="20"/>
      <c r="T22" s="23" t="e">
        <f t="shared" si="5"/>
        <v>#REF!</v>
      </c>
      <c r="U22" s="23">
        <f t="shared" si="5"/>
        <v>0</v>
      </c>
      <c r="V22" s="23" t="e">
        <f t="shared" si="6"/>
        <v>#REF!</v>
      </c>
      <c r="W22" s="20"/>
      <c r="X22" s="42">
        <f>'RICE ACCOUNT'!F22</f>
        <v>0</v>
      </c>
      <c r="Y22" s="42">
        <f>'RICE ACCOUNT'!G22</f>
        <v>0</v>
      </c>
      <c r="Z22" s="42">
        <f t="shared" si="7"/>
        <v>0</v>
      </c>
      <c r="AA22" s="123"/>
    </row>
    <row r="23" spans="1:27" ht="18" customHeight="1" x14ac:dyDescent="0.35">
      <c r="A23" s="18">
        <v>18</v>
      </c>
      <c r="B23" s="19" t="e">
        <f>#REF!</f>
        <v>#REF!</v>
      </c>
      <c r="C23" s="19">
        <f>'9-10-MDM&amp;EGG'!C22</f>
        <v>120</v>
      </c>
      <c r="D23" s="19" t="e">
        <f t="shared" si="2"/>
        <v>#REF!</v>
      </c>
      <c r="E23" s="20"/>
      <c r="F23" s="21" t="e">
        <f>#REF!</f>
        <v>#REF!</v>
      </c>
      <c r="G23" s="21">
        <f>'9-10-MDM&amp;EGG'!D22</f>
        <v>0</v>
      </c>
      <c r="H23" s="21" t="e">
        <f t="shared" si="3"/>
        <v>#REF!</v>
      </c>
      <c r="I23" s="20"/>
      <c r="J23" s="22" t="e">
        <f>#REF!</f>
        <v>#REF!</v>
      </c>
      <c r="K23" s="22">
        <f>'9-10-MDM&amp;EGG'!E22</f>
        <v>0</v>
      </c>
      <c r="L23" s="22" t="e">
        <f t="shared" si="4"/>
        <v>#REF!</v>
      </c>
      <c r="M23" s="20"/>
      <c r="N23" s="24" t="e">
        <f t="shared" si="0"/>
        <v>#REF!</v>
      </c>
      <c r="O23" s="24">
        <f>'RICE ACCOUNT'!N23</f>
        <v>120</v>
      </c>
      <c r="P23" s="20"/>
      <c r="Q23" s="24">
        <f t="shared" si="1"/>
        <v>0</v>
      </c>
      <c r="R23" s="24">
        <f>'RICE ACCOUNT'!O23</f>
        <v>110</v>
      </c>
      <c r="S23" s="20"/>
      <c r="T23" s="23" t="e">
        <f t="shared" si="5"/>
        <v>#REF!</v>
      </c>
      <c r="U23" s="23">
        <f t="shared" si="5"/>
        <v>0</v>
      </c>
      <c r="V23" s="23" t="e">
        <f t="shared" si="6"/>
        <v>#REF!</v>
      </c>
      <c r="W23" s="20"/>
      <c r="X23" s="42">
        <f>'RICE ACCOUNT'!F23</f>
        <v>0</v>
      </c>
      <c r="Y23" s="42">
        <f>'RICE ACCOUNT'!G23</f>
        <v>0</v>
      </c>
      <c r="Z23" s="42">
        <f t="shared" si="7"/>
        <v>0</v>
      </c>
      <c r="AA23" s="123"/>
    </row>
    <row r="24" spans="1:27" ht="18" customHeight="1" x14ac:dyDescent="0.35">
      <c r="A24" s="18">
        <v>19</v>
      </c>
      <c r="B24" s="19" t="e">
        <f>#REF!</f>
        <v>#REF!</v>
      </c>
      <c r="C24" s="19">
        <f>'9-10-MDM&amp;EGG'!C23</f>
        <v>120</v>
      </c>
      <c r="D24" s="19" t="e">
        <f t="shared" si="2"/>
        <v>#REF!</v>
      </c>
      <c r="E24" s="20"/>
      <c r="F24" s="21" t="e">
        <f>#REF!</f>
        <v>#REF!</v>
      </c>
      <c r="G24" s="21">
        <f>'9-10-MDM&amp;EGG'!D23</f>
        <v>0</v>
      </c>
      <c r="H24" s="21" t="e">
        <f t="shared" si="3"/>
        <v>#REF!</v>
      </c>
      <c r="I24" s="20"/>
      <c r="J24" s="22" t="e">
        <f>#REF!</f>
        <v>#REF!</v>
      </c>
      <c r="K24" s="22">
        <f>'9-10-MDM&amp;EGG'!E23</f>
        <v>0</v>
      </c>
      <c r="L24" s="22" t="e">
        <f t="shared" si="4"/>
        <v>#REF!</v>
      </c>
      <c r="M24" s="20"/>
      <c r="N24" s="24" t="e">
        <f t="shared" si="0"/>
        <v>#REF!</v>
      </c>
      <c r="O24" s="24">
        <f>'RICE ACCOUNT'!N24</f>
        <v>120</v>
      </c>
      <c r="P24" s="20"/>
      <c r="Q24" s="24">
        <f t="shared" si="1"/>
        <v>0</v>
      </c>
      <c r="R24" s="24">
        <f>'RICE ACCOUNT'!O24</f>
        <v>110</v>
      </c>
      <c r="S24" s="20"/>
      <c r="T24" s="23" t="e">
        <f t="shared" si="5"/>
        <v>#REF!</v>
      </c>
      <c r="U24" s="23">
        <f t="shared" si="5"/>
        <v>0</v>
      </c>
      <c r="V24" s="23" t="e">
        <f t="shared" si="6"/>
        <v>#REF!</v>
      </c>
      <c r="W24" s="20"/>
      <c r="X24" s="42">
        <f>'RICE ACCOUNT'!F24</f>
        <v>0</v>
      </c>
      <c r="Y24" s="42">
        <f>'RICE ACCOUNT'!G24</f>
        <v>0</v>
      </c>
      <c r="Z24" s="42">
        <f t="shared" si="7"/>
        <v>0</v>
      </c>
      <c r="AA24" s="123"/>
    </row>
    <row r="25" spans="1:27" ht="18" customHeight="1" x14ac:dyDescent="0.35">
      <c r="A25" s="18">
        <v>20</v>
      </c>
      <c r="B25" s="19" t="e">
        <f>#REF!</f>
        <v>#REF!</v>
      </c>
      <c r="C25" s="19">
        <f>'9-10-MDM&amp;EGG'!C24</f>
        <v>120</v>
      </c>
      <c r="D25" s="19" t="e">
        <f t="shared" si="2"/>
        <v>#REF!</v>
      </c>
      <c r="E25" s="20"/>
      <c r="F25" s="21" t="e">
        <f>#REF!</f>
        <v>#REF!</v>
      </c>
      <c r="G25" s="21">
        <f>'9-10-MDM&amp;EGG'!D24</f>
        <v>0</v>
      </c>
      <c r="H25" s="21" t="e">
        <f t="shared" si="3"/>
        <v>#REF!</v>
      </c>
      <c r="I25" s="20"/>
      <c r="J25" s="22" t="e">
        <f>#REF!</f>
        <v>#REF!</v>
      </c>
      <c r="K25" s="22">
        <f>'9-10-MDM&amp;EGG'!E24</f>
        <v>0</v>
      </c>
      <c r="L25" s="22" t="e">
        <f t="shared" si="4"/>
        <v>#REF!</v>
      </c>
      <c r="M25" s="20"/>
      <c r="N25" s="24" t="e">
        <f t="shared" si="0"/>
        <v>#REF!</v>
      </c>
      <c r="O25" s="24">
        <f>'RICE ACCOUNT'!N25</f>
        <v>120</v>
      </c>
      <c r="P25" s="20"/>
      <c r="Q25" s="24">
        <f t="shared" si="1"/>
        <v>0</v>
      </c>
      <c r="R25" s="24">
        <f>'RICE ACCOUNT'!O25</f>
        <v>110</v>
      </c>
      <c r="S25" s="20"/>
      <c r="T25" s="23" t="e">
        <f t="shared" si="5"/>
        <v>#REF!</v>
      </c>
      <c r="U25" s="23">
        <f t="shared" si="5"/>
        <v>0</v>
      </c>
      <c r="V25" s="23" t="e">
        <f t="shared" si="6"/>
        <v>#REF!</v>
      </c>
      <c r="W25" s="20"/>
      <c r="X25" s="42">
        <f>'RICE ACCOUNT'!F25</f>
        <v>0</v>
      </c>
      <c r="Y25" s="42">
        <f>'RICE ACCOUNT'!G25</f>
        <v>0</v>
      </c>
      <c r="Z25" s="42">
        <f t="shared" si="7"/>
        <v>0</v>
      </c>
      <c r="AA25" s="123"/>
    </row>
    <row r="26" spans="1:27" ht="18" customHeight="1" x14ac:dyDescent="0.35">
      <c r="A26" s="18">
        <v>21</v>
      </c>
      <c r="B26" s="19" t="e">
        <f>#REF!</f>
        <v>#REF!</v>
      </c>
      <c r="C26" s="19">
        <f>'9-10-MDM&amp;EGG'!C25</f>
        <v>120</v>
      </c>
      <c r="D26" s="19" t="e">
        <f t="shared" si="2"/>
        <v>#REF!</v>
      </c>
      <c r="E26" s="20"/>
      <c r="F26" s="21" t="e">
        <f>#REF!</f>
        <v>#REF!</v>
      </c>
      <c r="G26" s="21">
        <f>'9-10-MDM&amp;EGG'!D25</f>
        <v>0</v>
      </c>
      <c r="H26" s="21" t="e">
        <f t="shared" si="3"/>
        <v>#REF!</v>
      </c>
      <c r="I26" s="20"/>
      <c r="J26" s="22" t="e">
        <f>#REF!</f>
        <v>#REF!</v>
      </c>
      <c r="K26" s="22">
        <f>'9-10-MDM&amp;EGG'!E25</f>
        <v>0</v>
      </c>
      <c r="L26" s="22" t="e">
        <f t="shared" si="4"/>
        <v>#REF!</v>
      </c>
      <c r="M26" s="20"/>
      <c r="N26" s="24" t="e">
        <f t="shared" si="0"/>
        <v>#REF!</v>
      </c>
      <c r="O26" s="24">
        <f>'RICE ACCOUNT'!N26</f>
        <v>120</v>
      </c>
      <c r="P26" s="20"/>
      <c r="Q26" s="24">
        <f t="shared" si="1"/>
        <v>0</v>
      </c>
      <c r="R26" s="24">
        <f>'RICE ACCOUNT'!O26</f>
        <v>110</v>
      </c>
      <c r="S26" s="20"/>
      <c r="T26" s="23" t="e">
        <f t="shared" si="5"/>
        <v>#REF!</v>
      </c>
      <c r="U26" s="23">
        <f t="shared" si="5"/>
        <v>0</v>
      </c>
      <c r="V26" s="23" t="e">
        <f t="shared" si="6"/>
        <v>#REF!</v>
      </c>
      <c r="W26" s="20"/>
      <c r="X26" s="42">
        <f>'RICE ACCOUNT'!F26</f>
        <v>0</v>
      </c>
      <c r="Y26" s="42">
        <f>'RICE ACCOUNT'!G26</f>
        <v>0</v>
      </c>
      <c r="Z26" s="42">
        <f t="shared" si="7"/>
        <v>0</v>
      </c>
      <c r="AA26" s="123"/>
    </row>
    <row r="27" spans="1:27" ht="18" customHeight="1" x14ac:dyDescent="0.35">
      <c r="A27" s="18">
        <v>22</v>
      </c>
      <c r="B27" s="19" t="e">
        <f>#REF!</f>
        <v>#REF!</v>
      </c>
      <c r="C27" s="19">
        <f>'9-10-MDM&amp;EGG'!C26</f>
        <v>120</v>
      </c>
      <c r="D27" s="19" t="e">
        <f t="shared" si="2"/>
        <v>#REF!</v>
      </c>
      <c r="E27" s="20"/>
      <c r="F27" s="21" t="e">
        <f>#REF!</f>
        <v>#REF!</v>
      </c>
      <c r="G27" s="21">
        <f>'9-10-MDM&amp;EGG'!D26</f>
        <v>0</v>
      </c>
      <c r="H27" s="21" t="e">
        <f t="shared" si="3"/>
        <v>#REF!</v>
      </c>
      <c r="I27" s="20"/>
      <c r="J27" s="22" t="e">
        <f>#REF!</f>
        <v>#REF!</v>
      </c>
      <c r="K27" s="22">
        <f>'9-10-MDM&amp;EGG'!E26</f>
        <v>0</v>
      </c>
      <c r="L27" s="22" t="e">
        <f t="shared" si="4"/>
        <v>#REF!</v>
      </c>
      <c r="M27" s="20"/>
      <c r="N27" s="24" t="e">
        <f t="shared" si="0"/>
        <v>#REF!</v>
      </c>
      <c r="O27" s="24">
        <f>'RICE ACCOUNT'!N27</f>
        <v>120</v>
      </c>
      <c r="P27" s="20"/>
      <c r="Q27" s="24">
        <f t="shared" si="1"/>
        <v>0</v>
      </c>
      <c r="R27" s="24">
        <f>'RICE ACCOUNT'!O27</f>
        <v>110</v>
      </c>
      <c r="S27" s="20"/>
      <c r="T27" s="23" t="e">
        <f t="shared" si="5"/>
        <v>#REF!</v>
      </c>
      <c r="U27" s="23">
        <f t="shared" si="5"/>
        <v>0</v>
      </c>
      <c r="V27" s="23" t="e">
        <f t="shared" si="6"/>
        <v>#REF!</v>
      </c>
      <c r="W27" s="20"/>
      <c r="X27" s="42">
        <f>'RICE ACCOUNT'!F27</f>
        <v>0</v>
      </c>
      <c r="Y27" s="42">
        <f>'RICE ACCOUNT'!G27</f>
        <v>0</v>
      </c>
      <c r="Z27" s="42">
        <f t="shared" si="7"/>
        <v>0</v>
      </c>
      <c r="AA27" s="123"/>
    </row>
    <row r="28" spans="1:27" ht="18" customHeight="1" x14ac:dyDescent="0.35">
      <c r="A28" s="18">
        <v>23</v>
      </c>
      <c r="B28" s="19" t="e">
        <f>#REF!</f>
        <v>#REF!</v>
      </c>
      <c r="C28" s="19">
        <f>'9-10-MDM&amp;EGG'!C27</f>
        <v>120</v>
      </c>
      <c r="D28" s="19" t="e">
        <f t="shared" si="2"/>
        <v>#REF!</v>
      </c>
      <c r="E28" s="20"/>
      <c r="F28" s="21" t="e">
        <f>#REF!</f>
        <v>#REF!</v>
      </c>
      <c r="G28" s="21">
        <f>'9-10-MDM&amp;EGG'!D27</f>
        <v>0</v>
      </c>
      <c r="H28" s="21" t="e">
        <f t="shared" si="3"/>
        <v>#REF!</v>
      </c>
      <c r="I28" s="20"/>
      <c r="J28" s="22" t="e">
        <f>#REF!</f>
        <v>#REF!</v>
      </c>
      <c r="K28" s="22">
        <f>'9-10-MDM&amp;EGG'!E27</f>
        <v>0</v>
      </c>
      <c r="L28" s="22" t="e">
        <f t="shared" si="4"/>
        <v>#REF!</v>
      </c>
      <c r="M28" s="20"/>
      <c r="N28" s="24" t="e">
        <f t="shared" si="0"/>
        <v>#REF!</v>
      </c>
      <c r="O28" s="24">
        <f>'RICE ACCOUNT'!N28</f>
        <v>120</v>
      </c>
      <c r="P28" s="20"/>
      <c r="Q28" s="24">
        <f t="shared" si="1"/>
        <v>0</v>
      </c>
      <c r="R28" s="24">
        <f>'RICE ACCOUNT'!O28</f>
        <v>110</v>
      </c>
      <c r="S28" s="20"/>
      <c r="T28" s="23" t="e">
        <f t="shared" si="5"/>
        <v>#REF!</v>
      </c>
      <c r="U28" s="23">
        <f t="shared" si="5"/>
        <v>0</v>
      </c>
      <c r="V28" s="23" t="e">
        <f t="shared" si="6"/>
        <v>#REF!</v>
      </c>
      <c r="W28" s="20"/>
      <c r="X28" s="42">
        <f>'RICE ACCOUNT'!F28</f>
        <v>0</v>
      </c>
      <c r="Y28" s="42">
        <f>'RICE ACCOUNT'!G28</f>
        <v>0</v>
      </c>
      <c r="Z28" s="42">
        <f t="shared" si="7"/>
        <v>0</v>
      </c>
      <c r="AA28" s="123"/>
    </row>
    <row r="29" spans="1:27" ht="18" customHeight="1" x14ac:dyDescent="0.35">
      <c r="A29" s="18">
        <v>24</v>
      </c>
      <c r="B29" s="19" t="e">
        <f>#REF!</f>
        <v>#REF!</v>
      </c>
      <c r="C29" s="19">
        <f>'9-10-MDM&amp;EGG'!C28</f>
        <v>120</v>
      </c>
      <c r="D29" s="19" t="e">
        <f t="shared" si="2"/>
        <v>#REF!</v>
      </c>
      <c r="E29" s="20"/>
      <c r="F29" s="21" t="e">
        <f>#REF!</f>
        <v>#REF!</v>
      </c>
      <c r="G29" s="21">
        <f>'9-10-MDM&amp;EGG'!D28</f>
        <v>0</v>
      </c>
      <c r="H29" s="21" t="e">
        <f t="shared" si="3"/>
        <v>#REF!</v>
      </c>
      <c r="I29" s="20"/>
      <c r="J29" s="22" t="e">
        <f>#REF!</f>
        <v>#REF!</v>
      </c>
      <c r="K29" s="22">
        <f>'9-10-MDM&amp;EGG'!E28</f>
        <v>0</v>
      </c>
      <c r="L29" s="22" t="e">
        <f t="shared" si="4"/>
        <v>#REF!</v>
      </c>
      <c r="M29" s="20"/>
      <c r="N29" s="24" t="e">
        <f t="shared" si="0"/>
        <v>#REF!</v>
      </c>
      <c r="O29" s="24">
        <f>'RICE ACCOUNT'!N29</f>
        <v>120</v>
      </c>
      <c r="P29" s="20"/>
      <c r="Q29" s="24">
        <f t="shared" si="1"/>
        <v>0</v>
      </c>
      <c r="R29" s="24">
        <f>'RICE ACCOUNT'!O29</f>
        <v>110</v>
      </c>
      <c r="S29" s="20"/>
      <c r="T29" s="23" t="e">
        <f t="shared" si="5"/>
        <v>#REF!</v>
      </c>
      <c r="U29" s="23">
        <f t="shared" si="5"/>
        <v>0</v>
      </c>
      <c r="V29" s="23" t="e">
        <f t="shared" si="6"/>
        <v>#REF!</v>
      </c>
      <c r="W29" s="20"/>
      <c r="X29" s="42">
        <f>'RICE ACCOUNT'!F29</f>
        <v>0</v>
      </c>
      <c r="Y29" s="42">
        <f>'RICE ACCOUNT'!G29</f>
        <v>0</v>
      </c>
      <c r="Z29" s="42">
        <f t="shared" si="7"/>
        <v>0</v>
      </c>
      <c r="AA29" s="123"/>
    </row>
    <row r="30" spans="1:27" ht="18" customHeight="1" x14ac:dyDescent="0.35">
      <c r="A30" s="18">
        <v>25</v>
      </c>
      <c r="B30" s="19" t="e">
        <f>#REF!</f>
        <v>#REF!</v>
      </c>
      <c r="C30" s="19">
        <f>'9-10-MDM&amp;EGG'!C29</f>
        <v>120</v>
      </c>
      <c r="D30" s="19" t="e">
        <f t="shared" si="2"/>
        <v>#REF!</v>
      </c>
      <c r="E30" s="20"/>
      <c r="F30" s="21" t="e">
        <f>#REF!</f>
        <v>#REF!</v>
      </c>
      <c r="G30" s="21">
        <f>'9-10-MDM&amp;EGG'!D29</f>
        <v>0</v>
      </c>
      <c r="H30" s="21" t="e">
        <f t="shared" si="3"/>
        <v>#REF!</v>
      </c>
      <c r="I30" s="20"/>
      <c r="J30" s="22" t="e">
        <f>#REF!</f>
        <v>#REF!</v>
      </c>
      <c r="K30" s="22">
        <f>'9-10-MDM&amp;EGG'!E29</f>
        <v>0</v>
      </c>
      <c r="L30" s="22" t="e">
        <f t="shared" si="4"/>
        <v>#REF!</v>
      </c>
      <c r="M30" s="20"/>
      <c r="N30" s="24" t="e">
        <f t="shared" si="0"/>
        <v>#REF!</v>
      </c>
      <c r="O30" s="24">
        <f>'RICE ACCOUNT'!N30</f>
        <v>120</v>
      </c>
      <c r="P30" s="20"/>
      <c r="Q30" s="24">
        <f t="shared" si="1"/>
        <v>0</v>
      </c>
      <c r="R30" s="24">
        <f>'RICE ACCOUNT'!O30</f>
        <v>110</v>
      </c>
      <c r="S30" s="20"/>
      <c r="T30" s="23" t="e">
        <f t="shared" si="5"/>
        <v>#REF!</v>
      </c>
      <c r="U30" s="23">
        <f t="shared" si="5"/>
        <v>0</v>
      </c>
      <c r="V30" s="23" t="e">
        <f t="shared" si="6"/>
        <v>#REF!</v>
      </c>
      <c r="W30" s="20"/>
      <c r="X30" s="42">
        <f>'RICE ACCOUNT'!F30</f>
        <v>0</v>
      </c>
      <c r="Y30" s="42">
        <f>'RICE ACCOUNT'!G30</f>
        <v>0</v>
      </c>
      <c r="Z30" s="42">
        <f t="shared" si="7"/>
        <v>0</v>
      </c>
      <c r="AA30" s="123"/>
    </row>
    <row r="31" spans="1:27" ht="18" customHeight="1" x14ac:dyDescent="0.35">
      <c r="A31" s="18">
        <v>26</v>
      </c>
      <c r="B31" s="19" t="e">
        <f>#REF!</f>
        <v>#REF!</v>
      </c>
      <c r="C31" s="19">
        <f>'9-10-MDM&amp;EGG'!C30</f>
        <v>120</v>
      </c>
      <c r="D31" s="19" t="e">
        <f t="shared" si="2"/>
        <v>#REF!</v>
      </c>
      <c r="E31" s="20"/>
      <c r="F31" s="21" t="e">
        <f>#REF!</f>
        <v>#REF!</v>
      </c>
      <c r="G31" s="21">
        <f>'9-10-MDM&amp;EGG'!D30</f>
        <v>0</v>
      </c>
      <c r="H31" s="21" t="e">
        <f t="shared" si="3"/>
        <v>#REF!</v>
      </c>
      <c r="I31" s="20"/>
      <c r="J31" s="22" t="e">
        <f>#REF!</f>
        <v>#REF!</v>
      </c>
      <c r="K31" s="22">
        <f>'9-10-MDM&amp;EGG'!E30</f>
        <v>0</v>
      </c>
      <c r="L31" s="22" t="e">
        <f t="shared" si="4"/>
        <v>#REF!</v>
      </c>
      <c r="M31" s="20"/>
      <c r="N31" s="24" t="e">
        <f t="shared" si="0"/>
        <v>#REF!</v>
      </c>
      <c r="O31" s="24">
        <f>'RICE ACCOUNT'!N31</f>
        <v>120</v>
      </c>
      <c r="P31" s="20"/>
      <c r="Q31" s="24">
        <f t="shared" si="1"/>
        <v>0</v>
      </c>
      <c r="R31" s="24">
        <f>'RICE ACCOUNT'!O31</f>
        <v>110</v>
      </c>
      <c r="S31" s="20"/>
      <c r="T31" s="23" t="e">
        <f t="shared" si="5"/>
        <v>#REF!</v>
      </c>
      <c r="U31" s="23">
        <f t="shared" si="5"/>
        <v>0</v>
      </c>
      <c r="V31" s="23" t="e">
        <f t="shared" si="6"/>
        <v>#REF!</v>
      </c>
      <c r="W31" s="20"/>
      <c r="X31" s="42">
        <f>'RICE ACCOUNT'!F31</f>
        <v>0</v>
      </c>
      <c r="Y31" s="42">
        <f>'RICE ACCOUNT'!G31</f>
        <v>0</v>
      </c>
      <c r="Z31" s="42">
        <f t="shared" si="7"/>
        <v>0</v>
      </c>
      <c r="AA31" s="123"/>
    </row>
    <row r="32" spans="1:27" ht="18" customHeight="1" x14ac:dyDescent="0.35">
      <c r="A32" s="18">
        <v>27</v>
      </c>
      <c r="B32" s="19" t="e">
        <f>#REF!</f>
        <v>#REF!</v>
      </c>
      <c r="C32" s="19">
        <f>'9-10-MDM&amp;EGG'!C31</f>
        <v>120</v>
      </c>
      <c r="D32" s="19" t="e">
        <f t="shared" si="2"/>
        <v>#REF!</v>
      </c>
      <c r="E32" s="20"/>
      <c r="F32" s="21" t="e">
        <f>#REF!</f>
        <v>#REF!</v>
      </c>
      <c r="G32" s="21">
        <f>'9-10-MDM&amp;EGG'!D31</f>
        <v>0</v>
      </c>
      <c r="H32" s="21" t="e">
        <f t="shared" si="3"/>
        <v>#REF!</v>
      </c>
      <c r="I32" s="20"/>
      <c r="J32" s="22" t="e">
        <f>#REF!</f>
        <v>#REF!</v>
      </c>
      <c r="K32" s="22">
        <f>'9-10-MDM&amp;EGG'!E31</f>
        <v>0</v>
      </c>
      <c r="L32" s="22" t="e">
        <f t="shared" si="4"/>
        <v>#REF!</v>
      </c>
      <c r="M32" s="20"/>
      <c r="N32" s="24" t="e">
        <f t="shared" si="0"/>
        <v>#REF!</v>
      </c>
      <c r="O32" s="24">
        <f>'RICE ACCOUNT'!N32</f>
        <v>120</v>
      </c>
      <c r="P32" s="20"/>
      <c r="Q32" s="24">
        <f t="shared" si="1"/>
        <v>0</v>
      </c>
      <c r="R32" s="24">
        <f>'RICE ACCOUNT'!O32</f>
        <v>110</v>
      </c>
      <c r="S32" s="20"/>
      <c r="T32" s="23" t="e">
        <f t="shared" si="5"/>
        <v>#REF!</v>
      </c>
      <c r="U32" s="23">
        <f t="shared" si="5"/>
        <v>0</v>
      </c>
      <c r="V32" s="23" t="e">
        <f t="shared" si="6"/>
        <v>#REF!</v>
      </c>
      <c r="W32" s="20"/>
      <c r="X32" s="42">
        <f>'RICE ACCOUNT'!F32</f>
        <v>0</v>
      </c>
      <c r="Y32" s="42">
        <f>'RICE ACCOUNT'!G32</f>
        <v>0</v>
      </c>
      <c r="Z32" s="42">
        <f t="shared" si="7"/>
        <v>0</v>
      </c>
      <c r="AA32" s="123"/>
    </row>
    <row r="33" spans="1:27" ht="18" customHeight="1" x14ac:dyDescent="0.35">
      <c r="A33" s="18">
        <v>28</v>
      </c>
      <c r="B33" s="19" t="e">
        <f>#REF!</f>
        <v>#REF!</v>
      </c>
      <c r="C33" s="19">
        <f>'9-10-MDM&amp;EGG'!C32</f>
        <v>120</v>
      </c>
      <c r="D33" s="19" t="e">
        <f t="shared" si="2"/>
        <v>#REF!</v>
      </c>
      <c r="E33" s="20"/>
      <c r="F33" s="21" t="e">
        <f>#REF!</f>
        <v>#REF!</v>
      </c>
      <c r="G33" s="21">
        <f>'9-10-MDM&amp;EGG'!D32</f>
        <v>0</v>
      </c>
      <c r="H33" s="21" t="e">
        <f t="shared" si="3"/>
        <v>#REF!</v>
      </c>
      <c r="I33" s="20"/>
      <c r="J33" s="22" t="e">
        <f>#REF!</f>
        <v>#REF!</v>
      </c>
      <c r="K33" s="22">
        <f>'9-10-MDM&amp;EGG'!E32</f>
        <v>0</v>
      </c>
      <c r="L33" s="22" t="e">
        <f t="shared" si="4"/>
        <v>#REF!</v>
      </c>
      <c r="M33" s="20"/>
      <c r="N33" s="24" t="e">
        <f t="shared" si="0"/>
        <v>#REF!</v>
      </c>
      <c r="O33" s="24">
        <f>'RICE ACCOUNT'!N33</f>
        <v>120</v>
      </c>
      <c r="P33" s="20"/>
      <c r="Q33" s="24">
        <f t="shared" si="1"/>
        <v>0</v>
      </c>
      <c r="R33" s="24">
        <f>'RICE ACCOUNT'!O33</f>
        <v>110</v>
      </c>
      <c r="S33" s="20"/>
      <c r="T33" s="23" t="e">
        <f t="shared" si="5"/>
        <v>#REF!</v>
      </c>
      <c r="U33" s="23">
        <f t="shared" si="5"/>
        <v>0</v>
      </c>
      <c r="V33" s="23" t="e">
        <f t="shared" si="6"/>
        <v>#REF!</v>
      </c>
      <c r="W33" s="20"/>
      <c r="X33" s="42">
        <f>'RICE ACCOUNT'!F33</f>
        <v>0</v>
      </c>
      <c r="Y33" s="42">
        <f>'RICE ACCOUNT'!G33</f>
        <v>0</v>
      </c>
      <c r="Z33" s="42">
        <f t="shared" si="7"/>
        <v>0</v>
      </c>
      <c r="AA33" s="123"/>
    </row>
    <row r="34" spans="1:27" ht="18" customHeight="1" x14ac:dyDescent="0.35">
      <c r="A34" s="18">
        <v>29</v>
      </c>
      <c r="B34" s="19" t="e">
        <f>#REF!</f>
        <v>#REF!</v>
      </c>
      <c r="C34" s="19">
        <f>'9-10-MDM&amp;EGG'!C33</f>
        <v>120</v>
      </c>
      <c r="D34" s="19" t="e">
        <f t="shared" si="2"/>
        <v>#REF!</v>
      </c>
      <c r="E34" s="20"/>
      <c r="F34" s="21" t="e">
        <f>#REF!</f>
        <v>#REF!</v>
      </c>
      <c r="G34" s="21">
        <f>'9-10-MDM&amp;EGG'!D33</f>
        <v>0</v>
      </c>
      <c r="H34" s="21" t="e">
        <f t="shared" si="3"/>
        <v>#REF!</v>
      </c>
      <c r="I34" s="20"/>
      <c r="J34" s="22" t="e">
        <f>#REF!</f>
        <v>#REF!</v>
      </c>
      <c r="K34" s="22">
        <f>'9-10-MDM&amp;EGG'!E33</f>
        <v>0</v>
      </c>
      <c r="L34" s="22" t="e">
        <f t="shared" si="4"/>
        <v>#REF!</v>
      </c>
      <c r="M34" s="20"/>
      <c r="N34" s="24" t="e">
        <f t="shared" si="0"/>
        <v>#REF!</v>
      </c>
      <c r="O34" s="24">
        <f>'RICE ACCOUNT'!N34</f>
        <v>120</v>
      </c>
      <c r="P34" s="20"/>
      <c r="Q34" s="24">
        <f t="shared" si="1"/>
        <v>0</v>
      </c>
      <c r="R34" s="24">
        <f>'RICE ACCOUNT'!O34</f>
        <v>110</v>
      </c>
      <c r="S34" s="20"/>
      <c r="T34" s="23" t="e">
        <f t="shared" si="5"/>
        <v>#REF!</v>
      </c>
      <c r="U34" s="23">
        <f t="shared" si="5"/>
        <v>0</v>
      </c>
      <c r="V34" s="23" t="e">
        <f t="shared" si="6"/>
        <v>#REF!</v>
      </c>
      <c r="W34" s="20"/>
      <c r="X34" s="42">
        <f>'RICE ACCOUNT'!F34</f>
        <v>0</v>
      </c>
      <c r="Y34" s="42">
        <f>'RICE ACCOUNT'!G34</f>
        <v>0</v>
      </c>
      <c r="Z34" s="42">
        <f t="shared" si="7"/>
        <v>0</v>
      </c>
      <c r="AA34" s="123"/>
    </row>
    <row r="35" spans="1:27" ht="18" customHeight="1" x14ac:dyDescent="0.35">
      <c r="A35" s="18">
        <v>30</v>
      </c>
      <c r="B35" s="19" t="e">
        <f>#REF!</f>
        <v>#REF!</v>
      </c>
      <c r="C35" s="19">
        <f>'9-10-MDM&amp;EGG'!C34</f>
        <v>120</v>
      </c>
      <c r="D35" s="19" t="e">
        <f t="shared" si="2"/>
        <v>#REF!</v>
      </c>
      <c r="E35" s="20"/>
      <c r="F35" s="21" t="e">
        <f>#REF!</f>
        <v>#REF!</v>
      </c>
      <c r="G35" s="21">
        <f>'9-10-MDM&amp;EGG'!D34</f>
        <v>0</v>
      </c>
      <c r="H35" s="21" t="e">
        <f t="shared" si="3"/>
        <v>#REF!</v>
      </c>
      <c r="I35" s="20"/>
      <c r="J35" s="22" t="e">
        <f>#REF!</f>
        <v>#REF!</v>
      </c>
      <c r="K35" s="22">
        <f>'9-10-MDM&amp;EGG'!E34</f>
        <v>0</v>
      </c>
      <c r="L35" s="22" t="e">
        <f t="shared" si="4"/>
        <v>#REF!</v>
      </c>
      <c r="M35" s="20"/>
      <c r="N35" s="24" t="e">
        <f t="shared" si="0"/>
        <v>#REF!</v>
      </c>
      <c r="O35" s="24">
        <f>'RICE ACCOUNT'!N35</f>
        <v>120</v>
      </c>
      <c r="P35" s="20"/>
      <c r="Q35" s="24">
        <f t="shared" si="1"/>
        <v>0</v>
      </c>
      <c r="R35" s="24">
        <f>'RICE ACCOUNT'!O35</f>
        <v>110</v>
      </c>
      <c r="S35" s="20"/>
      <c r="T35" s="23" t="e">
        <f t="shared" si="5"/>
        <v>#REF!</v>
      </c>
      <c r="U35" s="23">
        <f t="shared" si="5"/>
        <v>0</v>
      </c>
      <c r="V35" s="23" t="e">
        <f t="shared" si="6"/>
        <v>#REF!</v>
      </c>
      <c r="W35" s="20"/>
      <c r="X35" s="42">
        <f>'RICE ACCOUNT'!F35</f>
        <v>0</v>
      </c>
      <c r="Y35" s="42">
        <f>'RICE ACCOUNT'!G35</f>
        <v>0</v>
      </c>
      <c r="Z35" s="42">
        <f t="shared" si="7"/>
        <v>0</v>
      </c>
      <c r="AA35" s="123"/>
    </row>
    <row r="36" spans="1:27" ht="18" customHeight="1" x14ac:dyDescent="0.35">
      <c r="A36" s="25">
        <v>31</v>
      </c>
      <c r="B36" s="19" t="e">
        <f>#REF!</f>
        <v>#REF!</v>
      </c>
      <c r="C36" s="19">
        <f>'9-10-MDM&amp;EGG'!C35</f>
        <v>120</v>
      </c>
      <c r="D36" s="19" t="e">
        <f t="shared" si="2"/>
        <v>#REF!</v>
      </c>
      <c r="E36" s="20"/>
      <c r="F36" s="21" t="e">
        <f>#REF!</f>
        <v>#REF!</v>
      </c>
      <c r="G36" s="21">
        <f>'9-10-MDM&amp;EGG'!D35</f>
        <v>0</v>
      </c>
      <c r="H36" s="21" t="e">
        <f t="shared" si="3"/>
        <v>#REF!</v>
      </c>
      <c r="I36" s="20"/>
      <c r="J36" s="22" t="e">
        <f>#REF!</f>
        <v>#REF!</v>
      </c>
      <c r="K36" s="22">
        <f>'9-10-MDM&amp;EGG'!E35</f>
        <v>0</v>
      </c>
      <c r="L36" s="22" t="e">
        <f t="shared" si="4"/>
        <v>#REF!</v>
      </c>
      <c r="M36" s="20"/>
      <c r="N36" s="24" t="e">
        <f t="shared" si="0"/>
        <v>#REF!</v>
      </c>
      <c r="O36" s="24">
        <f>'RICE ACCOUNT'!N36</f>
        <v>120</v>
      </c>
      <c r="P36" s="20"/>
      <c r="Q36" s="24">
        <f t="shared" si="1"/>
        <v>0</v>
      </c>
      <c r="R36" s="24">
        <f>'RICE ACCOUNT'!O36</f>
        <v>110</v>
      </c>
      <c r="S36" s="20"/>
      <c r="T36" s="23" t="e">
        <f t="shared" si="5"/>
        <v>#REF!</v>
      </c>
      <c r="U36" s="23">
        <f t="shared" si="5"/>
        <v>0</v>
      </c>
      <c r="V36" s="23" t="e">
        <f t="shared" si="6"/>
        <v>#REF!</v>
      </c>
      <c r="W36" s="20"/>
      <c r="X36" s="42">
        <f>'RICE ACCOUNT'!F36</f>
        <v>0</v>
      </c>
      <c r="Y36" s="42">
        <f>'RICE ACCOUNT'!G36</f>
        <v>0</v>
      </c>
      <c r="Z36" s="42">
        <f t="shared" si="7"/>
        <v>0</v>
      </c>
      <c r="AA36" s="123"/>
    </row>
    <row r="37" spans="1:27" s="6" customFormat="1" ht="29.25" customHeight="1" x14ac:dyDescent="0.25">
      <c r="A37" s="26"/>
      <c r="B37" s="19" t="e">
        <f>#REF!</f>
        <v>#REF!</v>
      </c>
      <c r="C37" s="19">
        <f>'9-10-MDM&amp;EGG'!C36</f>
        <v>0</v>
      </c>
      <c r="D37" s="27" t="e">
        <f t="shared" si="2"/>
        <v>#REF!</v>
      </c>
      <c r="E37" s="28"/>
      <c r="F37" s="29" t="e">
        <f>SUM(F6:F36)</f>
        <v>#REF!</v>
      </c>
      <c r="G37" s="29">
        <f>SUM(G6:G36)</f>
        <v>0</v>
      </c>
      <c r="H37" s="29" t="e">
        <f t="shared" si="3"/>
        <v>#REF!</v>
      </c>
      <c r="I37" s="28"/>
      <c r="J37" s="30" t="e">
        <f>SUM(J6:J36)</f>
        <v>#REF!</v>
      </c>
      <c r="K37" s="30">
        <f>SUM(K6:K36)</f>
        <v>0</v>
      </c>
      <c r="L37" s="30" t="e">
        <f>SUM(L6:L36)</f>
        <v>#REF!</v>
      </c>
      <c r="M37" s="28"/>
      <c r="N37" s="31" t="e">
        <f>SUM(N6:N36)</f>
        <v>#REF!</v>
      </c>
      <c r="O37" s="31">
        <f>O36</f>
        <v>120</v>
      </c>
      <c r="P37" s="28"/>
      <c r="Q37" s="31">
        <f>SUM(Q6:Q36)</f>
        <v>0</v>
      </c>
      <c r="R37" s="31">
        <f>R36</f>
        <v>110</v>
      </c>
      <c r="S37" s="28"/>
      <c r="T37" s="23" t="e">
        <f t="shared" si="5"/>
        <v>#REF!</v>
      </c>
      <c r="U37" s="23">
        <f t="shared" si="5"/>
        <v>0</v>
      </c>
      <c r="V37" s="23" t="e">
        <f t="shared" si="6"/>
        <v>#REF!</v>
      </c>
      <c r="W37" s="28"/>
      <c r="X37" s="77">
        <f>SUM(X6:X36)</f>
        <v>0</v>
      </c>
      <c r="Y37" s="77">
        <f>SUM(Y6:Y36)</f>
        <v>0</v>
      </c>
      <c r="Z37" s="77">
        <f t="shared" si="7"/>
        <v>0</v>
      </c>
      <c r="AA37" s="124"/>
    </row>
    <row r="38" spans="1:27" ht="10.5" customHeight="1" x14ac:dyDescent="0.25"/>
    <row r="39" spans="1:27" x14ac:dyDescent="0.25">
      <c r="A39" s="50" t="s">
        <v>21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W39" s="50"/>
      <c r="X39" s="32"/>
      <c r="Y39" s="32"/>
      <c r="Z39" s="32"/>
      <c r="AA39" s="32"/>
    </row>
    <row r="40" spans="1:27" s="33" customFormat="1" ht="15" customHeight="1" x14ac:dyDescent="0.25">
      <c r="A40" s="383" t="s">
        <v>22</v>
      </c>
      <c r="B40" s="384"/>
      <c r="C40" s="384"/>
      <c r="D40" s="385"/>
      <c r="E40" s="34"/>
      <c r="F40" s="383" t="s">
        <v>23</v>
      </c>
      <c r="G40" s="384"/>
      <c r="H40" s="384"/>
      <c r="I40" s="58"/>
      <c r="J40" s="383" t="s">
        <v>24</v>
      </c>
      <c r="K40" s="384"/>
      <c r="L40" s="384"/>
      <c r="M40" s="58"/>
      <c r="N40" s="386" t="s">
        <v>25</v>
      </c>
      <c r="O40" s="386"/>
      <c r="P40" s="386"/>
      <c r="Q40" s="386"/>
      <c r="R40" s="386"/>
      <c r="S40" s="119"/>
      <c r="T40" s="57"/>
      <c r="U40" s="81" t="s">
        <v>26</v>
      </c>
      <c r="V40" s="57"/>
      <c r="W40" s="119"/>
      <c r="X40" s="58"/>
      <c r="Y40" s="387" t="s">
        <v>27</v>
      </c>
      <c r="Z40" s="387"/>
      <c r="AA40" s="387"/>
    </row>
    <row r="41" spans="1:27" ht="18.75" x14ac:dyDescent="0.3">
      <c r="A41" s="367">
        <f>UPSBALANCE+HSBALANCE</f>
        <v>230</v>
      </c>
      <c r="B41" s="368"/>
      <c r="C41" s="368"/>
      <c r="D41" s="369"/>
      <c r="E41" s="35"/>
      <c r="F41" s="393">
        <f>$Z$37</f>
        <v>0</v>
      </c>
      <c r="G41" s="368"/>
      <c r="H41" s="368"/>
      <c r="I41" s="35"/>
      <c r="J41" s="367">
        <f>SUM(A41:I41)</f>
        <v>230</v>
      </c>
      <c r="K41" s="368"/>
      <c r="L41" s="368"/>
      <c r="M41" s="35"/>
      <c r="N41" s="394" t="e">
        <f>N37+Q37</f>
        <v>#REF!</v>
      </c>
      <c r="O41" s="395"/>
      <c r="P41" s="395"/>
      <c r="Q41" s="395"/>
      <c r="R41" s="395"/>
      <c r="S41" s="177"/>
      <c r="T41" s="60"/>
      <c r="U41" s="389" t="e">
        <f>J41-N41</f>
        <v>#REF!</v>
      </c>
      <c r="V41" s="390"/>
      <c r="W41" s="390"/>
      <c r="X41" s="391"/>
      <c r="Y41" s="392"/>
      <c r="Z41" s="392"/>
      <c r="AA41" s="392"/>
    </row>
    <row r="45" spans="1:27" x14ac:dyDescent="0.25">
      <c r="AA45" s="123" t="s">
        <v>28</v>
      </c>
    </row>
    <row r="46" spans="1:27" x14ac:dyDescent="0.25">
      <c r="AA46" s="123" t="s">
        <v>29</v>
      </c>
    </row>
    <row r="47" spans="1:27" x14ac:dyDescent="0.25">
      <c r="AA47" s="123" t="s">
        <v>30</v>
      </c>
    </row>
    <row r="48" spans="1:27" x14ac:dyDescent="0.25">
      <c r="AA48" s="123" t="s">
        <v>31</v>
      </c>
    </row>
    <row r="49" spans="21:27" x14ac:dyDescent="0.25">
      <c r="AA49" s="123" t="s">
        <v>32</v>
      </c>
    </row>
    <row r="50" spans="21:27" x14ac:dyDescent="0.25">
      <c r="AA50" s="123" t="s">
        <v>29</v>
      </c>
    </row>
    <row r="51" spans="21:27" x14ac:dyDescent="0.25">
      <c r="AA51" s="123" t="s">
        <v>33</v>
      </c>
    </row>
    <row r="52" spans="21:27" x14ac:dyDescent="0.25">
      <c r="AA52" s="123" t="s">
        <v>31</v>
      </c>
    </row>
    <row r="53" spans="21:27" x14ac:dyDescent="0.25">
      <c r="U53" s="123" t="s">
        <v>34</v>
      </c>
      <c r="AA53" s="123" t="s">
        <v>29</v>
      </c>
    </row>
    <row r="54" spans="21:27" x14ac:dyDescent="0.25">
      <c r="AA54" s="123" t="s">
        <v>35</v>
      </c>
    </row>
    <row r="55" spans="21:27" x14ac:dyDescent="0.25">
      <c r="AA55" s="123" t="s">
        <v>32</v>
      </c>
    </row>
    <row r="56" spans="21:27" x14ac:dyDescent="0.25">
      <c r="AA56" s="123" t="s">
        <v>29</v>
      </c>
    </row>
    <row r="57" spans="21:27" x14ac:dyDescent="0.25">
      <c r="AA57" s="123" t="s">
        <v>31</v>
      </c>
    </row>
    <row r="58" spans="21:27" x14ac:dyDescent="0.25">
      <c r="AA58" s="123" t="s">
        <v>36</v>
      </c>
    </row>
    <row r="59" spans="21:27" x14ac:dyDescent="0.25">
      <c r="AA59" s="123" t="s">
        <v>29</v>
      </c>
    </row>
  </sheetData>
  <sheetProtection sheet="1" objects="1" scenarios="1" selectLockedCells="1"/>
  <mergeCells count="25">
    <mergeCell ref="U41:X41"/>
    <mergeCell ref="Y41:AA41"/>
    <mergeCell ref="F3:H3"/>
    <mergeCell ref="J3:L3"/>
    <mergeCell ref="N3:O3"/>
    <mergeCell ref="Q3:R3"/>
    <mergeCell ref="F41:H41"/>
    <mergeCell ref="J41:L41"/>
    <mergeCell ref="N41:R41"/>
    <mergeCell ref="A41:D41"/>
    <mergeCell ref="A1:Z1"/>
    <mergeCell ref="C2:H2"/>
    <mergeCell ref="L2:R2"/>
    <mergeCell ref="U2:V2"/>
    <mergeCell ref="X2:Z2"/>
    <mergeCell ref="T3:V3"/>
    <mergeCell ref="X3:Z3"/>
    <mergeCell ref="A5:N5"/>
    <mergeCell ref="T5:V5"/>
    <mergeCell ref="A40:D40"/>
    <mergeCell ref="F40:H40"/>
    <mergeCell ref="J40:L40"/>
    <mergeCell ref="N40:R40"/>
    <mergeCell ref="Y40:AA40"/>
    <mergeCell ref="B3:D3"/>
  </mergeCells>
  <pageMargins left="0.25" right="0.25" top="0.35" bottom="0.23" header="0.27" footer="0.17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/>
  <dimension ref="A1:AF59"/>
  <sheetViews>
    <sheetView view="pageBreakPreview" zoomScaleSheetLayoutView="100" workbookViewId="0">
      <pane xSplit="1" ySplit="5" topLeftCell="B30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 x14ac:dyDescent="0.25"/>
  <cols>
    <col min="1" max="1" width="5.7109375" style="32" bestFit="1" customWidth="1"/>
    <col min="2" max="2" width="6.42578125" customWidth="1"/>
    <col min="3" max="3" width="6.28515625" customWidth="1"/>
    <col min="4" max="4" width="5.85546875" customWidth="1"/>
    <col min="5" max="5" width="0.42578125" customWidth="1"/>
    <col min="6" max="7" width="5" customWidth="1"/>
    <col min="8" max="8" width="6.42578125" customWidth="1"/>
    <col min="9" max="9" width="0.42578125" customWidth="1"/>
    <col min="10" max="11" width="4.7109375" customWidth="1"/>
    <col min="12" max="12" width="6" customWidth="1"/>
    <col min="13" max="13" width="0.5703125" style="203" customWidth="1"/>
    <col min="14" max="14" width="9.28515625" style="221" bestFit="1" customWidth="1"/>
    <col min="15" max="15" width="9.5703125" style="221" customWidth="1"/>
    <col min="16" max="16" width="9.140625" style="221" bestFit="1" customWidth="1"/>
    <col min="17" max="17" width="10.140625" style="221" customWidth="1"/>
    <col min="18" max="18" width="8.7109375" style="221" customWidth="1"/>
    <col min="19" max="19" width="8.28515625" style="223" customWidth="1"/>
    <col min="20" max="21" width="5.7109375" customWidth="1"/>
    <col min="22" max="22" width="7.140625" customWidth="1"/>
    <col min="23" max="23" width="8.5703125" style="221" customWidth="1"/>
    <col min="24" max="24" width="7.140625" style="221" customWidth="1"/>
    <col min="25" max="25" width="11.28515625" style="223" customWidth="1"/>
    <col min="26" max="26" width="9.85546875" customWidth="1"/>
    <col min="27" max="27" width="11.140625" customWidth="1"/>
    <col min="28" max="28" width="14" customWidth="1"/>
    <col min="29" max="30" width="15.42578125" customWidth="1"/>
    <col min="31" max="31" width="7.28515625" customWidth="1"/>
    <col min="32" max="32" width="22.7109375" customWidth="1"/>
  </cols>
  <sheetData>
    <row r="1" spans="1:32" ht="21" x14ac:dyDescent="0.35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56"/>
    </row>
    <row r="2" spans="1:32" x14ac:dyDescent="0.25">
      <c r="A2" s="207"/>
      <c r="B2" s="207"/>
      <c r="C2" s="367" t="str">
        <f>"MANDAL : " &amp; MANDAL</f>
        <v>MANDAL : XYZ</v>
      </c>
      <c r="D2" s="368"/>
      <c r="E2" s="368"/>
      <c r="F2" s="368"/>
      <c r="G2" s="368"/>
      <c r="H2" s="369"/>
      <c r="I2" s="37"/>
      <c r="J2" s="433" t="str">
        <f>"SCHOOL : " &amp; SCHOOL</f>
        <v>SCHOOL : ZPHS ABC</v>
      </c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368"/>
      <c r="AA2" s="368"/>
      <c r="AB2" s="368"/>
      <c r="AC2" s="118"/>
      <c r="AD2" s="373">
        <f>MONTH</f>
        <v>43831</v>
      </c>
      <c r="AE2" s="374"/>
      <c r="AF2" s="37">
        <f>MONTH</f>
        <v>43831</v>
      </c>
    </row>
    <row r="3" spans="1:32" ht="28.5" customHeight="1" x14ac:dyDescent="0.3">
      <c r="A3" s="436" t="s">
        <v>4</v>
      </c>
      <c r="B3" s="444" t="s">
        <v>5</v>
      </c>
      <c r="C3" s="445"/>
      <c r="D3" s="445"/>
      <c r="E3" s="12"/>
      <c r="F3" s="443" t="s">
        <v>6</v>
      </c>
      <c r="G3" s="443"/>
      <c r="H3" s="443"/>
      <c r="I3" s="12"/>
      <c r="J3" s="216" t="s">
        <v>7</v>
      </c>
      <c r="K3" s="217"/>
      <c r="L3" s="217"/>
      <c r="M3" s="199"/>
      <c r="N3" s="455" t="s">
        <v>48</v>
      </c>
      <c r="O3" s="443"/>
      <c r="P3" s="443"/>
      <c r="Q3" s="443"/>
      <c r="R3" s="443"/>
      <c r="S3" s="456"/>
      <c r="T3" s="444" t="s">
        <v>11</v>
      </c>
      <c r="U3" s="445"/>
      <c r="V3" s="463"/>
      <c r="W3" s="455" t="s">
        <v>49</v>
      </c>
      <c r="X3" s="443"/>
      <c r="Y3" s="456"/>
      <c r="Z3" s="444" t="s">
        <v>10</v>
      </c>
      <c r="AA3" s="445"/>
      <c r="AB3" s="445"/>
      <c r="AC3" s="12"/>
      <c r="AD3" s="218" t="s">
        <v>11</v>
      </c>
      <c r="AE3" s="218"/>
      <c r="AF3" s="51" t="s">
        <v>12</v>
      </c>
    </row>
    <row r="4" spans="1:32" ht="43.5" customHeight="1" x14ac:dyDescent="0.3">
      <c r="A4" s="437"/>
      <c r="B4" s="13" t="s">
        <v>13</v>
      </c>
      <c r="C4" s="13" t="s">
        <v>14</v>
      </c>
      <c r="D4" s="13" t="s">
        <v>15</v>
      </c>
      <c r="E4" s="14"/>
      <c r="F4" s="15" t="s">
        <v>13</v>
      </c>
      <c r="G4" s="15" t="s">
        <v>14</v>
      </c>
      <c r="H4" s="15" t="s">
        <v>15</v>
      </c>
      <c r="I4" s="14"/>
      <c r="J4" s="16" t="s">
        <v>13</v>
      </c>
      <c r="K4" s="16" t="s">
        <v>14</v>
      </c>
      <c r="L4" s="16" t="s">
        <v>15</v>
      </c>
      <c r="M4" s="200"/>
      <c r="N4" s="180" t="s">
        <v>50</v>
      </c>
      <c r="O4" s="219" t="s">
        <v>51</v>
      </c>
      <c r="P4" s="16" t="s">
        <v>52</v>
      </c>
      <c r="Q4" s="180" t="s">
        <v>53</v>
      </c>
      <c r="R4" s="219" t="s">
        <v>51</v>
      </c>
      <c r="S4" s="16" t="s">
        <v>54</v>
      </c>
      <c r="T4" s="79" t="s">
        <v>13</v>
      </c>
      <c r="U4" s="79" t="s">
        <v>14</v>
      </c>
      <c r="V4" s="79" t="s">
        <v>55</v>
      </c>
      <c r="W4" s="180" t="s">
        <v>56</v>
      </c>
      <c r="X4" s="219" t="s">
        <v>54</v>
      </c>
      <c r="Y4" s="16" t="s">
        <v>57</v>
      </c>
      <c r="Z4" s="17" t="s">
        <v>13</v>
      </c>
      <c r="AA4" s="17" t="s">
        <v>14</v>
      </c>
      <c r="AB4" s="17" t="s">
        <v>15</v>
      </c>
      <c r="AC4" s="14"/>
      <c r="AD4" s="39" t="s">
        <v>13</v>
      </c>
      <c r="AE4" s="39" t="s">
        <v>14</v>
      </c>
      <c r="AF4" s="51"/>
    </row>
    <row r="5" spans="1:32" ht="21.75" customHeight="1" x14ac:dyDescent="0.3">
      <c r="A5" s="438"/>
      <c r="B5" s="208" t="s">
        <v>18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181">
        <f>'PRIMARY INFORMATION'!$C$9</f>
        <v>120</v>
      </c>
      <c r="O5" s="181"/>
      <c r="P5" s="225">
        <f>SUM(N5:O5)</f>
        <v>120</v>
      </c>
      <c r="Q5" s="181">
        <f>'PRIMARY INFORMATION'!$C$10</f>
        <v>110</v>
      </c>
      <c r="R5" s="181"/>
      <c r="S5" s="225">
        <f>SUM(Q5:R5)</f>
        <v>110</v>
      </c>
      <c r="T5" s="211"/>
      <c r="U5" s="212"/>
      <c r="V5" s="194"/>
      <c r="W5" s="181"/>
      <c r="X5" s="181"/>
      <c r="Y5" s="225"/>
      <c r="Z5" s="213">
        <f>COSTPCHILDUPS</f>
        <v>6.18</v>
      </c>
      <c r="AA5" s="214"/>
      <c r="AB5" s="215"/>
      <c r="AC5" s="79"/>
      <c r="AD5" s="82"/>
      <c r="AE5" s="82"/>
      <c r="AF5" s="51"/>
    </row>
    <row r="6" spans="1:32" ht="18" customHeight="1" x14ac:dyDescent="0.35">
      <c r="A6" s="18">
        <v>1</v>
      </c>
      <c r="B6" s="19" t="e">
        <f>#REF!</f>
        <v>#REF!</v>
      </c>
      <c r="C6" s="19">
        <f>'9-10-MDM&amp;EGG'!C5</f>
        <v>120</v>
      </c>
      <c r="D6" s="19" t="e">
        <f>SUM(B6:C6)</f>
        <v>#REF!</v>
      </c>
      <c r="E6" s="20"/>
      <c r="F6" s="21" t="e">
        <f>#REF!</f>
        <v>#REF!</v>
      </c>
      <c r="G6" s="21">
        <f>'9-10-MDM&amp;EGG'!D5</f>
        <v>0</v>
      </c>
      <c r="H6" s="21" t="e">
        <f>SUM(F6:G6)</f>
        <v>#REF!</v>
      </c>
      <c r="I6" s="20"/>
      <c r="J6" s="22" t="e">
        <f>#REF!</f>
        <v>#REF!</v>
      </c>
      <c r="K6" s="22">
        <f>'9-10-MDM&amp;EGG'!E5</f>
        <v>0</v>
      </c>
      <c r="L6" s="22" t="e">
        <f>SUM(J6:K6)</f>
        <v>#REF!</v>
      </c>
      <c r="M6" s="201"/>
      <c r="N6" s="181" t="e">
        <f>P5+T6</f>
        <v>#REF!</v>
      </c>
      <c r="O6" s="181" t="e">
        <f>J6*150/1000</f>
        <v>#REF!</v>
      </c>
      <c r="P6" s="225" t="e">
        <f>N6-O6</f>
        <v>#REF!</v>
      </c>
      <c r="Q6" s="182" t="e">
        <f>S5+U6</f>
        <v>#REF!</v>
      </c>
      <c r="R6" s="182">
        <f>K6*150/1000</f>
        <v>0</v>
      </c>
      <c r="S6" s="225" t="e">
        <f>Q6-R6</f>
        <v>#REF!</v>
      </c>
      <c r="T6" s="42" t="e">
        <f>'ENTRY SHEET-UPS'!#REF!</f>
        <v>#REF!</v>
      </c>
      <c r="U6" s="42" t="e">
        <f>'ENTRY SHEET-UPS'!#REF!</f>
        <v>#REF!</v>
      </c>
      <c r="V6" s="42" t="e">
        <f>SUM(T6:U6)</f>
        <v>#REF!</v>
      </c>
      <c r="W6" s="182" t="e">
        <f>N6+T6-O6</f>
        <v>#REF!</v>
      </c>
      <c r="X6" s="182" t="e">
        <f>Q6+U6-R6</f>
        <v>#REF!</v>
      </c>
      <c r="Y6" s="225" t="e">
        <f>SUM(W6:X6)</f>
        <v>#REF!</v>
      </c>
      <c r="Z6" s="23" t="e">
        <f>J6*COSTPCHILDUPS</f>
        <v>#REF!</v>
      </c>
      <c r="AA6" s="23">
        <f>K6*COSTPCHILDUPS</f>
        <v>0</v>
      </c>
      <c r="AB6" s="23" t="e">
        <f>SUM(Z6:AA6)</f>
        <v>#REF!</v>
      </c>
      <c r="AC6" s="20"/>
      <c r="AD6" s="42">
        <f>'RICE ACCOUNT'!F6</f>
        <v>0</v>
      </c>
      <c r="AE6" s="42">
        <f>'RICE ACCOUNT'!G6</f>
        <v>0</v>
      </c>
      <c r="AF6" s="123"/>
    </row>
    <row r="7" spans="1:32" ht="18" customHeight="1" x14ac:dyDescent="0.35">
      <c r="A7" s="18">
        <v>2</v>
      </c>
      <c r="B7" s="19" t="e">
        <f>#REF!</f>
        <v>#REF!</v>
      </c>
      <c r="C7" s="19">
        <f>'9-10-MDM&amp;EGG'!C6</f>
        <v>120</v>
      </c>
      <c r="D7" s="19" t="e">
        <f t="shared" ref="D7:D37" si="0">SUM(B7:C7)</f>
        <v>#REF!</v>
      </c>
      <c r="E7" s="20"/>
      <c r="F7" s="21" t="e">
        <f>#REF!</f>
        <v>#REF!</v>
      </c>
      <c r="G7" s="21">
        <f>'9-10-MDM&amp;EGG'!D6</f>
        <v>0</v>
      </c>
      <c r="H7" s="21" t="e">
        <f t="shared" ref="H7:H37" si="1">SUM(F7:G7)</f>
        <v>#REF!</v>
      </c>
      <c r="I7" s="20"/>
      <c r="J7" s="22" t="e">
        <f>#REF!</f>
        <v>#REF!</v>
      </c>
      <c r="K7" s="22">
        <f>'9-10-MDM&amp;EGG'!E6</f>
        <v>0</v>
      </c>
      <c r="L7" s="22" t="e">
        <f t="shared" ref="L7:L36" si="2">SUM(J7:K7)</f>
        <v>#REF!</v>
      </c>
      <c r="M7" s="201"/>
      <c r="N7" s="181" t="e">
        <f t="shared" ref="N7:N36" si="3">P6+T7</f>
        <v>#REF!</v>
      </c>
      <c r="O7" s="181" t="e">
        <f t="shared" ref="O7:O36" si="4">J7*150/1000</f>
        <v>#REF!</v>
      </c>
      <c r="P7" s="225" t="e">
        <f t="shared" ref="P7:P36" si="5">N7-O7</f>
        <v>#REF!</v>
      </c>
      <c r="Q7" s="182" t="e">
        <f t="shared" ref="Q7:Q36" si="6">S6+U7</f>
        <v>#REF!</v>
      </c>
      <c r="R7" s="182">
        <f t="shared" ref="R7:R36" si="7">K7*150/1000</f>
        <v>0</v>
      </c>
      <c r="S7" s="225" t="e">
        <f t="shared" ref="S7:S36" si="8">Q7-R7</f>
        <v>#REF!</v>
      </c>
      <c r="T7" s="42" t="e">
        <f>'ENTRY SHEET-UPS'!#REF!</f>
        <v>#REF!</v>
      </c>
      <c r="U7" s="42" t="e">
        <f>'ENTRY SHEET-UPS'!#REF!</f>
        <v>#REF!</v>
      </c>
      <c r="V7" s="42" t="e">
        <f>SUM(T7:U7)</f>
        <v>#REF!</v>
      </c>
      <c r="W7" s="182" t="e">
        <f>N7+T7-O7</f>
        <v>#REF!</v>
      </c>
      <c r="X7" s="182" t="e">
        <f t="shared" ref="X7:X36" si="9">Q7+U7-R7</f>
        <v>#REF!</v>
      </c>
      <c r="Y7" s="225" t="e">
        <f t="shared" ref="Y7:Y36" si="10">SUM(W7:X7)</f>
        <v>#REF!</v>
      </c>
      <c r="Z7" s="23" t="e">
        <f>J7*COSTPCHILDUPS</f>
        <v>#REF!</v>
      </c>
      <c r="AA7" s="23">
        <f>K7*COSTPCHILDUPS</f>
        <v>0</v>
      </c>
      <c r="AB7" s="23" t="e">
        <f t="shared" ref="AB7:AB36" si="11">SUM(Z7:AA7)</f>
        <v>#REF!</v>
      </c>
      <c r="AC7" s="20"/>
      <c r="AD7" s="42">
        <f>'RICE ACCOUNT'!F7</f>
        <v>0</v>
      </c>
      <c r="AE7" s="42">
        <f>'RICE ACCOUNT'!G7</f>
        <v>0</v>
      </c>
    </row>
    <row r="8" spans="1:32" ht="18" customHeight="1" x14ac:dyDescent="0.35">
      <c r="A8" s="18">
        <v>3</v>
      </c>
      <c r="B8" s="19" t="e">
        <f>#REF!</f>
        <v>#REF!</v>
      </c>
      <c r="C8" s="19">
        <f>'9-10-MDM&amp;EGG'!C7</f>
        <v>120</v>
      </c>
      <c r="D8" s="19" t="e">
        <f t="shared" si="0"/>
        <v>#REF!</v>
      </c>
      <c r="E8" s="20"/>
      <c r="F8" s="21" t="e">
        <f>#REF!</f>
        <v>#REF!</v>
      </c>
      <c r="G8" s="21">
        <f>'9-10-MDM&amp;EGG'!D7</f>
        <v>0</v>
      </c>
      <c r="H8" s="21" t="e">
        <f t="shared" si="1"/>
        <v>#REF!</v>
      </c>
      <c r="I8" s="20"/>
      <c r="J8" s="22" t="e">
        <f>#REF!</f>
        <v>#REF!</v>
      </c>
      <c r="K8" s="22">
        <f>'9-10-MDM&amp;EGG'!E7</f>
        <v>0</v>
      </c>
      <c r="L8" s="22" t="e">
        <f t="shared" si="2"/>
        <v>#REF!</v>
      </c>
      <c r="M8" s="201"/>
      <c r="N8" s="181" t="e">
        <f t="shared" si="3"/>
        <v>#REF!</v>
      </c>
      <c r="O8" s="181" t="e">
        <f t="shared" si="4"/>
        <v>#REF!</v>
      </c>
      <c r="P8" s="225" t="e">
        <f t="shared" si="5"/>
        <v>#REF!</v>
      </c>
      <c r="Q8" s="182" t="e">
        <f t="shared" si="6"/>
        <v>#REF!</v>
      </c>
      <c r="R8" s="182">
        <f t="shared" si="7"/>
        <v>0</v>
      </c>
      <c r="S8" s="225" t="e">
        <f t="shared" si="8"/>
        <v>#REF!</v>
      </c>
      <c r="T8" s="42" t="e">
        <f>'ENTRY SHEET-UPS'!#REF!</f>
        <v>#REF!</v>
      </c>
      <c r="U8" s="42" t="e">
        <f>'ENTRY SHEET-UPS'!#REF!</f>
        <v>#REF!</v>
      </c>
      <c r="V8" s="42" t="e">
        <f t="shared" ref="V8:V36" si="12">SUM(T8:U8)</f>
        <v>#REF!</v>
      </c>
      <c r="W8" s="182" t="e">
        <f t="shared" ref="W8:W36" si="13">N8+T8-O8</f>
        <v>#REF!</v>
      </c>
      <c r="X8" s="182" t="e">
        <f t="shared" si="9"/>
        <v>#REF!</v>
      </c>
      <c r="Y8" s="225" t="e">
        <f t="shared" si="10"/>
        <v>#REF!</v>
      </c>
      <c r="Z8" s="23" t="e">
        <f t="shared" ref="Z8:Z36" si="14">J8*COSTPCHILDUPS</f>
        <v>#REF!</v>
      </c>
      <c r="AA8" s="23">
        <f t="shared" ref="AA8:AA37" si="15">K8*COSTPCHILDUPS</f>
        <v>0</v>
      </c>
      <c r="AB8" s="23" t="e">
        <f t="shared" si="11"/>
        <v>#REF!</v>
      </c>
      <c r="AC8" s="20"/>
      <c r="AD8" s="42">
        <f>'RICE ACCOUNT'!F8</f>
        <v>0</v>
      </c>
      <c r="AE8" s="42">
        <f>'RICE ACCOUNT'!G8</f>
        <v>0</v>
      </c>
      <c r="AF8" s="123"/>
    </row>
    <row r="9" spans="1:32" ht="18" customHeight="1" x14ac:dyDescent="0.35">
      <c r="A9" s="18">
        <v>4</v>
      </c>
      <c r="B9" s="19" t="e">
        <f>#REF!</f>
        <v>#REF!</v>
      </c>
      <c r="C9" s="19">
        <f>'9-10-MDM&amp;EGG'!C8</f>
        <v>120</v>
      </c>
      <c r="D9" s="19" t="e">
        <f t="shared" si="0"/>
        <v>#REF!</v>
      </c>
      <c r="E9" s="20"/>
      <c r="F9" s="21" t="e">
        <f>#REF!</f>
        <v>#REF!</v>
      </c>
      <c r="G9" s="21">
        <f>'9-10-MDM&amp;EGG'!D8</f>
        <v>0</v>
      </c>
      <c r="H9" s="21" t="e">
        <f t="shared" si="1"/>
        <v>#REF!</v>
      </c>
      <c r="I9" s="20"/>
      <c r="J9" s="22" t="e">
        <f>#REF!</f>
        <v>#REF!</v>
      </c>
      <c r="K9" s="22">
        <f>'9-10-MDM&amp;EGG'!E8</f>
        <v>0</v>
      </c>
      <c r="L9" s="22" t="e">
        <f t="shared" si="2"/>
        <v>#REF!</v>
      </c>
      <c r="M9" s="201"/>
      <c r="N9" s="181" t="e">
        <f t="shared" si="3"/>
        <v>#REF!</v>
      </c>
      <c r="O9" s="181" t="e">
        <f t="shared" si="4"/>
        <v>#REF!</v>
      </c>
      <c r="P9" s="225" t="e">
        <f t="shared" si="5"/>
        <v>#REF!</v>
      </c>
      <c r="Q9" s="182" t="e">
        <f t="shared" si="6"/>
        <v>#REF!</v>
      </c>
      <c r="R9" s="182">
        <f t="shared" si="7"/>
        <v>0</v>
      </c>
      <c r="S9" s="225" t="e">
        <f t="shared" si="8"/>
        <v>#REF!</v>
      </c>
      <c r="T9" s="42" t="e">
        <f>'ENTRY SHEET-UPS'!#REF!</f>
        <v>#REF!</v>
      </c>
      <c r="U9" s="42" t="e">
        <f>'ENTRY SHEET-UPS'!#REF!</f>
        <v>#REF!</v>
      </c>
      <c r="V9" s="42" t="e">
        <f t="shared" si="12"/>
        <v>#REF!</v>
      </c>
      <c r="W9" s="182" t="e">
        <f t="shared" si="13"/>
        <v>#REF!</v>
      </c>
      <c r="X9" s="182" t="e">
        <f t="shared" si="9"/>
        <v>#REF!</v>
      </c>
      <c r="Y9" s="225" t="e">
        <f t="shared" si="10"/>
        <v>#REF!</v>
      </c>
      <c r="Z9" s="23" t="e">
        <f t="shared" si="14"/>
        <v>#REF!</v>
      </c>
      <c r="AA9" s="23">
        <f t="shared" si="15"/>
        <v>0</v>
      </c>
      <c r="AB9" s="23" t="e">
        <f t="shared" si="11"/>
        <v>#REF!</v>
      </c>
      <c r="AC9" s="20"/>
      <c r="AD9" s="42">
        <f>'RICE ACCOUNT'!F9</f>
        <v>0</v>
      </c>
      <c r="AE9" s="42">
        <f>'RICE ACCOUNT'!G9</f>
        <v>0</v>
      </c>
      <c r="AF9" s="123"/>
    </row>
    <row r="10" spans="1:32" ht="18" customHeight="1" x14ac:dyDescent="0.35">
      <c r="A10" s="18">
        <v>5</v>
      </c>
      <c r="B10" s="19" t="e">
        <f>#REF!</f>
        <v>#REF!</v>
      </c>
      <c r="C10" s="19">
        <f>'9-10-MDM&amp;EGG'!C9</f>
        <v>120</v>
      </c>
      <c r="D10" s="19" t="e">
        <f t="shared" si="0"/>
        <v>#REF!</v>
      </c>
      <c r="E10" s="20"/>
      <c r="F10" s="21" t="e">
        <f>#REF!</f>
        <v>#REF!</v>
      </c>
      <c r="G10" s="21">
        <f>'9-10-MDM&amp;EGG'!D9</f>
        <v>0</v>
      </c>
      <c r="H10" s="21" t="e">
        <f t="shared" si="1"/>
        <v>#REF!</v>
      </c>
      <c r="I10" s="20"/>
      <c r="J10" s="22" t="e">
        <f>#REF!</f>
        <v>#REF!</v>
      </c>
      <c r="K10" s="22">
        <f>'9-10-MDM&amp;EGG'!E9</f>
        <v>0</v>
      </c>
      <c r="L10" s="22" t="e">
        <f t="shared" si="2"/>
        <v>#REF!</v>
      </c>
      <c r="M10" s="201"/>
      <c r="N10" s="181" t="e">
        <f t="shared" si="3"/>
        <v>#REF!</v>
      </c>
      <c r="O10" s="181" t="e">
        <f t="shared" si="4"/>
        <v>#REF!</v>
      </c>
      <c r="P10" s="225" t="e">
        <f t="shared" si="5"/>
        <v>#REF!</v>
      </c>
      <c r="Q10" s="182" t="e">
        <f t="shared" si="6"/>
        <v>#REF!</v>
      </c>
      <c r="R10" s="182">
        <f t="shared" si="7"/>
        <v>0</v>
      </c>
      <c r="S10" s="225" t="e">
        <f t="shared" si="8"/>
        <v>#REF!</v>
      </c>
      <c r="T10" s="42" t="e">
        <f>'ENTRY SHEET-UPS'!#REF!</f>
        <v>#REF!</v>
      </c>
      <c r="U10" s="42" t="e">
        <f>'ENTRY SHEET-UPS'!#REF!</f>
        <v>#REF!</v>
      </c>
      <c r="V10" s="42" t="e">
        <f t="shared" si="12"/>
        <v>#REF!</v>
      </c>
      <c r="W10" s="182" t="e">
        <f t="shared" si="13"/>
        <v>#REF!</v>
      </c>
      <c r="X10" s="182" t="e">
        <f t="shared" si="9"/>
        <v>#REF!</v>
      </c>
      <c r="Y10" s="225" t="e">
        <f t="shared" si="10"/>
        <v>#REF!</v>
      </c>
      <c r="Z10" s="23" t="e">
        <f t="shared" si="14"/>
        <v>#REF!</v>
      </c>
      <c r="AA10" s="23">
        <f t="shared" si="15"/>
        <v>0</v>
      </c>
      <c r="AB10" s="23" t="e">
        <f t="shared" si="11"/>
        <v>#REF!</v>
      </c>
      <c r="AC10" s="20"/>
      <c r="AD10" s="44">
        <f>'RICE ACCOUNT'!F10</f>
        <v>0</v>
      </c>
      <c r="AE10" s="44">
        <f>'RICE ACCOUNT'!G10</f>
        <v>0</v>
      </c>
      <c r="AF10" s="123"/>
    </row>
    <row r="11" spans="1:32" ht="18" customHeight="1" x14ac:dyDescent="0.35">
      <c r="A11" s="18">
        <v>6</v>
      </c>
      <c r="B11" s="19" t="e">
        <f>#REF!</f>
        <v>#REF!</v>
      </c>
      <c r="C11" s="19">
        <f>'9-10-MDM&amp;EGG'!C10</f>
        <v>120</v>
      </c>
      <c r="D11" s="19" t="e">
        <f t="shared" si="0"/>
        <v>#REF!</v>
      </c>
      <c r="E11" s="20"/>
      <c r="F11" s="21" t="e">
        <f>#REF!</f>
        <v>#REF!</v>
      </c>
      <c r="G11" s="21">
        <f>'9-10-MDM&amp;EGG'!D10</f>
        <v>0</v>
      </c>
      <c r="H11" s="21" t="e">
        <f t="shared" si="1"/>
        <v>#REF!</v>
      </c>
      <c r="I11" s="20"/>
      <c r="J11" s="22" t="e">
        <f>#REF!</f>
        <v>#REF!</v>
      </c>
      <c r="K11" s="22">
        <f>'9-10-MDM&amp;EGG'!E10</f>
        <v>0</v>
      </c>
      <c r="L11" s="22" t="e">
        <f t="shared" si="2"/>
        <v>#REF!</v>
      </c>
      <c r="M11" s="201"/>
      <c r="N11" s="181" t="e">
        <f t="shared" si="3"/>
        <v>#REF!</v>
      </c>
      <c r="O11" s="181" t="e">
        <f t="shared" si="4"/>
        <v>#REF!</v>
      </c>
      <c r="P11" s="225" t="e">
        <f t="shared" si="5"/>
        <v>#REF!</v>
      </c>
      <c r="Q11" s="182" t="e">
        <f t="shared" si="6"/>
        <v>#REF!</v>
      </c>
      <c r="R11" s="182">
        <f t="shared" si="7"/>
        <v>0</v>
      </c>
      <c r="S11" s="225" t="e">
        <f t="shared" si="8"/>
        <v>#REF!</v>
      </c>
      <c r="T11" s="42" t="e">
        <f>'ENTRY SHEET-UPS'!#REF!</f>
        <v>#REF!</v>
      </c>
      <c r="U11" s="42" t="e">
        <f>'ENTRY SHEET-UPS'!#REF!</f>
        <v>#REF!</v>
      </c>
      <c r="V11" s="42" t="e">
        <f t="shared" si="12"/>
        <v>#REF!</v>
      </c>
      <c r="W11" s="182" t="e">
        <f t="shared" si="13"/>
        <v>#REF!</v>
      </c>
      <c r="X11" s="182" t="e">
        <f t="shared" si="9"/>
        <v>#REF!</v>
      </c>
      <c r="Y11" s="225" t="e">
        <f t="shared" si="10"/>
        <v>#REF!</v>
      </c>
      <c r="Z11" s="23" t="e">
        <f t="shared" si="14"/>
        <v>#REF!</v>
      </c>
      <c r="AA11" s="23">
        <f t="shared" si="15"/>
        <v>0</v>
      </c>
      <c r="AB11" s="23" t="e">
        <f t="shared" si="11"/>
        <v>#REF!</v>
      </c>
      <c r="AC11" s="20"/>
      <c r="AD11" s="42">
        <f>'RICE ACCOUNT'!F11</f>
        <v>0</v>
      </c>
      <c r="AE11" s="42">
        <f>'RICE ACCOUNT'!G11</f>
        <v>0</v>
      </c>
      <c r="AF11" s="123"/>
    </row>
    <row r="12" spans="1:32" ht="18" customHeight="1" x14ac:dyDescent="0.35">
      <c r="A12" s="18">
        <v>7</v>
      </c>
      <c r="B12" s="19" t="e">
        <f>#REF!</f>
        <v>#REF!</v>
      </c>
      <c r="C12" s="19">
        <v>214</v>
      </c>
      <c r="D12" s="19" t="e">
        <f t="shared" si="0"/>
        <v>#REF!</v>
      </c>
      <c r="E12" s="20"/>
      <c r="F12" s="21" t="e">
        <f>#REF!</f>
        <v>#REF!</v>
      </c>
      <c r="G12" s="21">
        <f>'9-10-MDM&amp;EGG'!D11</f>
        <v>0</v>
      </c>
      <c r="H12" s="21" t="e">
        <f t="shared" si="1"/>
        <v>#REF!</v>
      </c>
      <c r="I12" s="20"/>
      <c r="J12" s="22" t="e">
        <f>#REF!</f>
        <v>#REF!</v>
      </c>
      <c r="K12" s="22">
        <f>'9-10-MDM&amp;EGG'!E11</f>
        <v>0</v>
      </c>
      <c r="L12" s="22" t="e">
        <f t="shared" si="2"/>
        <v>#REF!</v>
      </c>
      <c r="M12" s="201"/>
      <c r="N12" s="181" t="e">
        <f t="shared" si="3"/>
        <v>#REF!</v>
      </c>
      <c r="O12" s="181" t="e">
        <f t="shared" si="4"/>
        <v>#REF!</v>
      </c>
      <c r="P12" s="225" t="e">
        <f t="shared" si="5"/>
        <v>#REF!</v>
      </c>
      <c r="Q12" s="182" t="e">
        <f t="shared" si="6"/>
        <v>#REF!</v>
      </c>
      <c r="R12" s="182">
        <f t="shared" si="7"/>
        <v>0</v>
      </c>
      <c r="S12" s="225" t="e">
        <f t="shared" si="8"/>
        <v>#REF!</v>
      </c>
      <c r="T12" s="42" t="e">
        <f>'ENTRY SHEET-UPS'!#REF!</f>
        <v>#REF!</v>
      </c>
      <c r="U12" s="42" t="e">
        <f>'ENTRY SHEET-UPS'!#REF!</f>
        <v>#REF!</v>
      </c>
      <c r="V12" s="42" t="e">
        <f t="shared" si="12"/>
        <v>#REF!</v>
      </c>
      <c r="W12" s="182" t="e">
        <f>N12+T12-O12</f>
        <v>#REF!</v>
      </c>
      <c r="X12" s="182" t="e">
        <f t="shared" si="9"/>
        <v>#REF!</v>
      </c>
      <c r="Y12" s="225" t="e">
        <f>SUM(W12:X12)</f>
        <v>#REF!</v>
      </c>
      <c r="Z12" s="23" t="e">
        <f t="shared" si="14"/>
        <v>#REF!</v>
      </c>
      <c r="AA12" s="23">
        <f t="shared" si="15"/>
        <v>0</v>
      </c>
      <c r="AB12" s="23" t="e">
        <f t="shared" si="11"/>
        <v>#REF!</v>
      </c>
      <c r="AC12" s="20"/>
      <c r="AD12" s="42">
        <f>'RICE ACCOUNT'!F12</f>
        <v>0</v>
      </c>
      <c r="AE12" s="42">
        <f>'RICE ACCOUNT'!G12</f>
        <v>0</v>
      </c>
      <c r="AF12" s="123"/>
    </row>
    <row r="13" spans="1:32" ht="18" customHeight="1" x14ac:dyDescent="0.35">
      <c r="A13" s="18">
        <v>8</v>
      </c>
      <c r="B13" s="19" t="e">
        <f>#REF!</f>
        <v>#REF!</v>
      </c>
      <c r="C13" s="19">
        <f>'9-10-MDM&amp;EGG'!C12</f>
        <v>120</v>
      </c>
      <c r="D13" s="19" t="e">
        <f t="shared" si="0"/>
        <v>#REF!</v>
      </c>
      <c r="E13" s="20"/>
      <c r="F13" s="21" t="e">
        <f>#REF!</f>
        <v>#REF!</v>
      </c>
      <c r="G13" s="21">
        <f>'9-10-MDM&amp;EGG'!D12</f>
        <v>0</v>
      </c>
      <c r="H13" s="21" t="e">
        <f t="shared" si="1"/>
        <v>#REF!</v>
      </c>
      <c r="I13" s="20"/>
      <c r="J13" s="22" t="e">
        <f>#REF!</f>
        <v>#REF!</v>
      </c>
      <c r="K13" s="22">
        <f>'9-10-MDM&amp;EGG'!E12</f>
        <v>0</v>
      </c>
      <c r="L13" s="22" t="e">
        <f t="shared" si="2"/>
        <v>#REF!</v>
      </c>
      <c r="M13" s="201"/>
      <c r="N13" s="181" t="e">
        <f t="shared" si="3"/>
        <v>#REF!</v>
      </c>
      <c r="O13" s="181" t="e">
        <f t="shared" si="4"/>
        <v>#REF!</v>
      </c>
      <c r="P13" s="225" t="e">
        <f t="shared" si="5"/>
        <v>#REF!</v>
      </c>
      <c r="Q13" s="182" t="e">
        <f t="shared" si="6"/>
        <v>#REF!</v>
      </c>
      <c r="R13" s="182">
        <f t="shared" si="7"/>
        <v>0</v>
      </c>
      <c r="S13" s="225" t="e">
        <f t="shared" si="8"/>
        <v>#REF!</v>
      </c>
      <c r="T13" s="42" t="e">
        <f>'ENTRY SHEET-UPS'!#REF!</f>
        <v>#REF!</v>
      </c>
      <c r="U13" s="42" t="e">
        <f>'ENTRY SHEET-UPS'!#REF!</f>
        <v>#REF!</v>
      </c>
      <c r="V13" s="42" t="e">
        <f t="shared" si="12"/>
        <v>#REF!</v>
      </c>
      <c r="W13" s="182" t="e">
        <f>N13+T13-O13</f>
        <v>#REF!</v>
      </c>
      <c r="X13" s="182" t="e">
        <f t="shared" si="9"/>
        <v>#REF!</v>
      </c>
      <c r="Y13" s="225" t="e">
        <f>SUM(W13:X13)</f>
        <v>#REF!</v>
      </c>
      <c r="Z13" s="23" t="e">
        <f t="shared" si="14"/>
        <v>#REF!</v>
      </c>
      <c r="AA13" s="23">
        <f t="shared" si="15"/>
        <v>0</v>
      </c>
      <c r="AB13" s="23" t="e">
        <f t="shared" si="11"/>
        <v>#REF!</v>
      </c>
      <c r="AC13" s="20"/>
      <c r="AD13" s="42">
        <f>'RICE ACCOUNT'!F13</f>
        <v>0</v>
      </c>
      <c r="AE13" s="42">
        <f>'RICE ACCOUNT'!G13</f>
        <v>0</v>
      </c>
      <c r="AF13" s="123"/>
    </row>
    <row r="14" spans="1:32" ht="18" customHeight="1" x14ac:dyDescent="0.35">
      <c r="A14" s="18">
        <v>9</v>
      </c>
      <c r="B14" s="19" t="e">
        <f>#REF!</f>
        <v>#REF!</v>
      </c>
      <c r="C14" s="19">
        <f>'9-10-MDM&amp;EGG'!C13</f>
        <v>120</v>
      </c>
      <c r="D14" s="19" t="e">
        <f t="shared" si="0"/>
        <v>#REF!</v>
      </c>
      <c r="E14" s="20"/>
      <c r="F14" s="21" t="e">
        <f>#REF!</f>
        <v>#REF!</v>
      </c>
      <c r="G14" s="21">
        <f>'9-10-MDM&amp;EGG'!D13</f>
        <v>0</v>
      </c>
      <c r="H14" s="21" t="e">
        <f t="shared" si="1"/>
        <v>#REF!</v>
      </c>
      <c r="I14" s="20"/>
      <c r="J14" s="22" t="e">
        <f>#REF!</f>
        <v>#REF!</v>
      </c>
      <c r="K14" s="22">
        <f>'9-10-MDM&amp;EGG'!E13</f>
        <v>0</v>
      </c>
      <c r="L14" s="22" t="e">
        <f t="shared" si="2"/>
        <v>#REF!</v>
      </c>
      <c r="M14" s="201"/>
      <c r="N14" s="181" t="e">
        <f t="shared" si="3"/>
        <v>#REF!</v>
      </c>
      <c r="O14" s="181" t="e">
        <f t="shared" si="4"/>
        <v>#REF!</v>
      </c>
      <c r="P14" s="225" t="e">
        <f t="shared" si="5"/>
        <v>#REF!</v>
      </c>
      <c r="Q14" s="182" t="e">
        <f t="shared" si="6"/>
        <v>#REF!</v>
      </c>
      <c r="R14" s="182">
        <f t="shared" si="7"/>
        <v>0</v>
      </c>
      <c r="S14" s="225" t="e">
        <f t="shared" si="8"/>
        <v>#REF!</v>
      </c>
      <c r="T14" s="42" t="e">
        <f>'ENTRY SHEET-UPS'!#REF!</f>
        <v>#REF!</v>
      </c>
      <c r="U14" s="42" t="e">
        <f>'ENTRY SHEET-UPS'!#REF!</f>
        <v>#REF!</v>
      </c>
      <c r="V14" s="42" t="e">
        <f t="shared" si="12"/>
        <v>#REF!</v>
      </c>
      <c r="W14" s="182" t="e">
        <f t="shared" si="13"/>
        <v>#REF!</v>
      </c>
      <c r="X14" s="182" t="e">
        <f t="shared" si="9"/>
        <v>#REF!</v>
      </c>
      <c r="Y14" s="225" t="e">
        <f t="shared" si="10"/>
        <v>#REF!</v>
      </c>
      <c r="Z14" s="23" t="e">
        <f t="shared" si="14"/>
        <v>#REF!</v>
      </c>
      <c r="AA14" s="23">
        <f t="shared" si="15"/>
        <v>0</v>
      </c>
      <c r="AB14" s="23" t="e">
        <f t="shared" si="11"/>
        <v>#REF!</v>
      </c>
      <c r="AC14" s="20"/>
      <c r="AD14" s="42">
        <f>'RICE ACCOUNT'!F14</f>
        <v>0</v>
      </c>
      <c r="AE14" s="42">
        <f>'RICE ACCOUNT'!G14</f>
        <v>0</v>
      </c>
      <c r="AF14" s="123"/>
    </row>
    <row r="15" spans="1:32" ht="18" customHeight="1" x14ac:dyDescent="0.35">
      <c r="A15" s="18">
        <v>10</v>
      </c>
      <c r="B15" s="19" t="e">
        <f>#REF!</f>
        <v>#REF!</v>
      </c>
      <c r="C15" s="19">
        <f>'9-10-MDM&amp;EGG'!C14</f>
        <v>120</v>
      </c>
      <c r="D15" s="19" t="e">
        <f t="shared" si="0"/>
        <v>#REF!</v>
      </c>
      <c r="E15" s="20"/>
      <c r="F15" s="21" t="e">
        <f>#REF!</f>
        <v>#REF!</v>
      </c>
      <c r="G15" s="21">
        <f>'9-10-MDM&amp;EGG'!D14</f>
        <v>0</v>
      </c>
      <c r="H15" s="21" t="e">
        <f t="shared" si="1"/>
        <v>#REF!</v>
      </c>
      <c r="I15" s="20"/>
      <c r="J15" s="22" t="e">
        <f>#REF!</f>
        <v>#REF!</v>
      </c>
      <c r="K15" s="22">
        <f>'9-10-MDM&amp;EGG'!E14</f>
        <v>0</v>
      </c>
      <c r="L15" s="22" t="e">
        <f t="shared" si="2"/>
        <v>#REF!</v>
      </c>
      <c r="M15" s="201"/>
      <c r="N15" s="181" t="e">
        <f t="shared" si="3"/>
        <v>#REF!</v>
      </c>
      <c r="O15" s="181" t="e">
        <f t="shared" si="4"/>
        <v>#REF!</v>
      </c>
      <c r="P15" s="225" t="e">
        <f t="shared" si="5"/>
        <v>#REF!</v>
      </c>
      <c r="Q15" s="182" t="e">
        <f t="shared" si="6"/>
        <v>#REF!</v>
      </c>
      <c r="R15" s="182">
        <f t="shared" si="7"/>
        <v>0</v>
      </c>
      <c r="S15" s="225" t="e">
        <f t="shared" si="8"/>
        <v>#REF!</v>
      </c>
      <c r="T15" s="42" t="e">
        <f>'ENTRY SHEET-UPS'!#REF!</f>
        <v>#REF!</v>
      </c>
      <c r="U15" s="42" t="e">
        <f>'ENTRY SHEET-UPS'!#REF!</f>
        <v>#REF!</v>
      </c>
      <c r="V15" s="42" t="e">
        <f t="shared" si="12"/>
        <v>#REF!</v>
      </c>
      <c r="W15" s="182" t="e">
        <f t="shared" si="13"/>
        <v>#REF!</v>
      </c>
      <c r="X15" s="182" t="e">
        <f t="shared" si="9"/>
        <v>#REF!</v>
      </c>
      <c r="Y15" s="225" t="e">
        <f t="shared" si="10"/>
        <v>#REF!</v>
      </c>
      <c r="Z15" s="23" t="e">
        <f t="shared" si="14"/>
        <v>#REF!</v>
      </c>
      <c r="AA15" s="23">
        <f t="shared" si="15"/>
        <v>0</v>
      </c>
      <c r="AB15" s="23" t="e">
        <f t="shared" si="11"/>
        <v>#REF!</v>
      </c>
      <c r="AC15" s="20"/>
      <c r="AD15" s="42">
        <f>'RICE ACCOUNT'!F15</f>
        <v>0</v>
      </c>
      <c r="AE15" s="42">
        <f>'RICE ACCOUNT'!G15</f>
        <v>0</v>
      </c>
      <c r="AF15" s="123"/>
    </row>
    <row r="16" spans="1:32" ht="18" customHeight="1" x14ac:dyDescent="0.35">
      <c r="A16" s="18">
        <v>11</v>
      </c>
      <c r="B16" s="19" t="e">
        <f>#REF!</f>
        <v>#REF!</v>
      </c>
      <c r="C16" s="19">
        <f>'9-10-MDM&amp;EGG'!C15</f>
        <v>120</v>
      </c>
      <c r="D16" s="19" t="e">
        <f t="shared" si="0"/>
        <v>#REF!</v>
      </c>
      <c r="E16" s="20"/>
      <c r="F16" s="21" t="e">
        <f>#REF!</f>
        <v>#REF!</v>
      </c>
      <c r="G16" s="21">
        <f>'9-10-MDM&amp;EGG'!D15</f>
        <v>0</v>
      </c>
      <c r="H16" s="21" t="e">
        <f t="shared" si="1"/>
        <v>#REF!</v>
      </c>
      <c r="I16" s="20"/>
      <c r="J16" s="22" t="e">
        <f>#REF!</f>
        <v>#REF!</v>
      </c>
      <c r="K16" s="22">
        <f>'9-10-MDM&amp;EGG'!E15</f>
        <v>0</v>
      </c>
      <c r="L16" s="22" t="e">
        <f t="shared" si="2"/>
        <v>#REF!</v>
      </c>
      <c r="M16" s="201"/>
      <c r="N16" s="181" t="e">
        <f t="shared" si="3"/>
        <v>#REF!</v>
      </c>
      <c r="O16" s="181" t="e">
        <f t="shared" si="4"/>
        <v>#REF!</v>
      </c>
      <c r="P16" s="225" t="e">
        <f t="shared" si="5"/>
        <v>#REF!</v>
      </c>
      <c r="Q16" s="182" t="e">
        <f t="shared" si="6"/>
        <v>#REF!</v>
      </c>
      <c r="R16" s="182">
        <f t="shared" si="7"/>
        <v>0</v>
      </c>
      <c r="S16" s="225" t="e">
        <f t="shared" si="8"/>
        <v>#REF!</v>
      </c>
      <c r="T16" s="42" t="e">
        <f>'ENTRY SHEET-UPS'!#REF!</f>
        <v>#REF!</v>
      </c>
      <c r="U16" s="42" t="e">
        <f>'ENTRY SHEET-UPS'!#REF!</f>
        <v>#REF!</v>
      </c>
      <c r="V16" s="42" t="e">
        <f t="shared" si="12"/>
        <v>#REF!</v>
      </c>
      <c r="W16" s="182" t="e">
        <f t="shared" si="13"/>
        <v>#REF!</v>
      </c>
      <c r="X16" s="182" t="e">
        <f t="shared" si="9"/>
        <v>#REF!</v>
      </c>
      <c r="Y16" s="225" t="e">
        <f t="shared" si="10"/>
        <v>#REF!</v>
      </c>
      <c r="Z16" s="23" t="e">
        <f t="shared" si="14"/>
        <v>#REF!</v>
      </c>
      <c r="AA16" s="23">
        <f t="shared" si="15"/>
        <v>0</v>
      </c>
      <c r="AB16" s="23" t="e">
        <f t="shared" si="11"/>
        <v>#REF!</v>
      </c>
      <c r="AC16" s="20"/>
      <c r="AD16" s="42">
        <f>'RICE ACCOUNT'!F16</f>
        <v>0</v>
      </c>
      <c r="AE16" s="42">
        <f>'RICE ACCOUNT'!G16</f>
        <v>0</v>
      </c>
      <c r="AF16" s="123"/>
    </row>
    <row r="17" spans="1:32" ht="18" customHeight="1" x14ac:dyDescent="0.35">
      <c r="A17" s="18">
        <v>12</v>
      </c>
      <c r="B17" s="19" t="e">
        <f>#REF!</f>
        <v>#REF!</v>
      </c>
      <c r="C17" s="19">
        <v>214</v>
      </c>
      <c r="D17" s="19" t="e">
        <f t="shared" si="0"/>
        <v>#REF!</v>
      </c>
      <c r="E17" s="20"/>
      <c r="F17" s="21" t="e">
        <f>#REF!</f>
        <v>#REF!</v>
      </c>
      <c r="G17" s="21">
        <f>'9-10-MDM&amp;EGG'!D16</f>
        <v>0</v>
      </c>
      <c r="H17" s="21" t="e">
        <f t="shared" si="1"/>
        <v>#REF!</v>
      </c>
      <c r="I17" s="20"/>
      <c r="J17" s="22" t="e">
        <f>#REF!</f>
        <v>#REF!</v>
      </c>
      <c r="K17" s="22">
        <f>'9-10-MDM&amp;EGG'!E16</f>
        <v>0</v>
      </c>
      <c r="L17" s="22" t="e">
        <f t="shared" si="2"/>
        <v>#REF!</v>
      </c>
      <c r="M17" s="201"/>
      <c r="N17" s="181" t="e">
        <f t="shared" si="3"/>
        <v>#REF!</v>
      </c>
      <c r="O17" s="181" t="e">
        <f t="shared" si="4"/>
        <v>#REF!</v>
      </c>
      <c r="P17" s="225" t="e">
        <f t="shared" si="5"/>
        <v>#REF!</v>
      </c>
      <c r="Q17" s="182" t="e">
        <f t="shared" si="6"/>
        <v>#REF!</v>
      </c>
      <c r="R17" s="182">
        <f t="shared" si="7"/>
        <v>0</v>
      </c>
      <c r="S17" s="225" t="e">
        <f t="shared" si="8"/>
        <v>#REF!</v>
      </c>
      <c r="T17" s="42" t="e">
        <f>'ENTRY SHEET-UPS'!#REF!</f>
        <v>#REF!</v>
      </c>
      <c r="U17" s="42" t="e">
        <f>'ENTRY SHEET-UPS'!#REF!</f>
        <v>#REF!</v>
      </c>
      <c r="V17" s="42" t="e">
        <f t="shared" si="12"/>
        <v>#REF!</v>
      </c>
      <c r="W17" s="182" t="e">
        <f t="shared" si="13"/>
        <v>#REF!</v>
      </c>
      <c r="X17" s="182" t="e">
        <f t="shared" si="9"/>
        <v>#REF!</v>
      </c>
      <c r="Y17" s="225" t="e">
        <f t="shared" si="10"/>
        <v>#REF!</v>
      </c>
      <c r="Z17" s="23" t="e">
        <f t="shared" si="14"/>
        <v>#REF!</v>
      </c>
      <c r="AA17" s="23">
        <f t="shared" si="15"/>
        <v>0</v>
      </c>
      <c r="AB17" s="23" t="e">
        <f t="shared" si="11"/>
        <v>#REF!</v>
      </c>
      <c r="AC17" s="20"/>
      <c r="AD17" s="42">
        <f>'RICE ACCOUNT'!F17</f>
        <v>0</v>
      </c>
      <c r="AE17" s="42">
        <f>'RICE ACCOUNT'!G17</f>
        <v>0</v>
      </c>
      <c r="AF17" s="123"/>
    </row>
    <row r="18" spans="1:32" ht="18" customHeight="1" x14ac:dyDescent="0.35">
      <c r="A18" s="18">
        <v>13</v>
      </c>
      <c r="B18" s="19" t="e">
        <f>#REF!</f>
        <v>#REF!</v>
      </c>
      <c r="C18" s="19">
        <f>'9-10-MDM&amp;EGG'!C17</f>
        <v>120</v>
      </c>
      <c r="D18" s="19" t="e">
        <f t="shared" si="0"/>
        <v>#REF!</v>
      </c>
      <c r="E18" s="20"/>
      <c r="F18" s="21" t="e">
        <f>#REF!</f>
        <v>#REF!</v>
      </c>
      <c r="G18" s="21">
        <f>'9-10-MDM&amp;EGG'!D17</f>
        <v>0</v>
      </c>
      <c r="H18" s="21" t="e">
        <f t="shared" si="1"/>
        <v>#REF!</v>
      </c>
      <c r="I18" s="20"/>
      <c r="J18" s="22" t="e">
        <f>#REF!</f>
        <v>#REF!</v>
      </c>
      <c r="K18" s="22">
        <f>'9-10-MDM&amp;EGG'!E17</f>
        <v>0</v>
      </c>
      <c r="L18" s="22" t="e">
        <f t="shared" si="2"/>
        <v>#REF!</v>
      </c>
      <c r="M18" s="201"/>
      <c r="N18" s="181" t="e">
        <f t="shared" si="3"/>
        <v>#REF!</v>
      </c>
      <c r="O18" s="181" t="e">
        <f t="shared" si="4"/>
        <v>#REF!</v>
      </c>
      <c r="P18" s="225" t="e">
        <f t="shared" si="5"/>
        <v>#REF!</v>
      </c>
      <c r="Q18" s="182" t="e">
        <f t="shared" si="6"/>
        <v>#REF!</v>
      </c>
      <c r="R18" s="182">
        <f t="shared" si="7"/>
        <v>0</v>
      </c>
      <c r="S18" s="225" t="e">
        <f t="shared" si="8"/>
        <v>#REF!</v>
      </c>
      <c r="T18" s="42" t="e">
        <f>'ENTRY SHEET-UPS'!#REF!</f>
        <v>#REF!</v>
      </c>
      <c r="U18" s="42" t="e">
        <f>'ENTRY SHEET-UPS'!#REF!</f>
        <v>#REF!</v>
      </c>
      <c r="V18" s="42" t="e">
        <f t="shared" si="12"/>
        <v>#REF!</v>
      </c>
      <c r="W18" s="182" t="e">
        <f t="shared" si="13"/>
        <v>#REF!</v>
      </c>
      <c r="X18" s="182" t="e">
        <f t="shared" si="9"/>
        <v>#REF!</v>
      </c>
      <c r="Y18" s="225" t="e">
        <f t="shared" si="10"/>
        <v>#REF!</v>
      </c>
      <c r="Z18" s="23" t="e">
        <f t="shared" si="14"/>
        <v>#REF!</v>
      </c>
      <c r="AA18" s="23">
        <f t="shared" si="15"/>
        <v>0</v>
      </c>
      <c r="AB18" s="23" t="e">
        <f t="shared" si="11"/>
        <v>#REF!</v>
      </c>
      <c r="AC18" s="20"/>
      <c r="AD18" s="42">
        <f>'RICE ACCOUNT'!F18</f>
        <v>0</v>
      </c>
      <c r="AE18" s="42">
        <f>'RICE ACCOUNT'!G18</f>
        <v>0</v>
      </c>
      <c r="AF18" s="123"/>
    </row>
    <row r="19" spans="1:32" ht="18" customHeight="1" x14ac:dyDescent="0.35">
      <c r="A19" s="18">
        <v>14</v>
      </c>
      <c r="B19" s="19" t="e">
        <f>#REF!</f>
        <v>#REF!</v>
      </c>
      <c r="C19" s="19">
        <f>'9-10-MDM&amp;EGG'!C18</f>
        <v>120</v>
      </c>
      <c r="D19" s="19" t="e">
        <f t="shared" si="0"/>
        <v>#REF!</v>
      </c>
      <c r="E19" s="20"/>
      <c r="F19" s="21" t="e">
        <f>#REF!</f>
        <v>#REF!</v>
      </c>
      <c r="G19" s="21">
        <f>'9-10-MDM&amp;EGG'!D18</f>
        <v>0</v>
      </c>
      <c r="H19" s="21" t="e">
        <f t="shared" si="1"/>
        <v>#REF!</v>
      </c>
      <c r="I19" s="20"/>
      <c r="J19" s="22" t="e">
        <f>#REF!</f>
        <v>#REF!</v>
      </c>
      <c r="K19" s="22">
        <f>'9-10-MDM&amp;EGG'!E18</f>
        <v>0</v>
      </c>
      <c r="L19" s="22" t="e">
        <f t="shared" si="2"/>
        <v>#REF!</v>
      </c>
      <c r="M19" s="201"/>
      <c r="N19" s="181" t="e">
        <f t="shared" si="3"/>
        <v>#REF!</v>
      </c>
      <c r="O19" s="181" t="e">
        <f t="shared" si="4"/>
        <v>#REF!</v>
      </c>
      <c r="P19" s="225" t="e">
        <f t="shared" si="5"/>
        <v>#REF!</v>
      </c>
      <c r="Q19" s="182" t="e">
        <f t="shared" si="6"/>
        <v>#REF!</v>
      </c>
      <c r="R19" s="182">
        <f t="shared" si="7"/>
        <v>0</v>
      </c>
      <c r="S19" s="225" t="e">
        <f t="shared" si="8"/>
        <v>#REF!</v>
      </c>
      <c r="T19" s="42" t="e">
        <f>'ENTRY SHEET-UPS'!#REF!</f>
        <v>#REF!</v>
      </c>
      <c r="U19" s="42" t="e">
        <f>'ENTRY SHEET-UPS'!#REF!</f>
        <v>#REF!</v>
      </c>
      <c r="V19" s="42" t="e">
        <f t="shared" si="12"/>
        <v>#REF!</v>
      </c>
      <c r="W19" s="182" t="e">
        <f t="shared" si="13"/>
        <v>#REF!</v>
      </c>
      <c r="X19" s="182" t="e">
        <f t="shared" si="9"/>
        <v>#REF!</v>
      </c>
      <c r="Y19" s="225" t="e">
        <f t="shared" si="10"/>
        <v>#REF!</v>
      </c>
      <c r="Z19" s="23" t="e">
        <f t="shared" si="14"/>
        <v>#REF!</v>
      </c>
      <c r="AA19" s="23">
        <f t="shared" si="15"/>
        <v>0</v>
      </c>
      <c r="AB19" s="23" t="e">
        <f t="shared" si="11"/>
        <v>#REF!</v>
      </c>
      <c r="AC19" s="20"/>
      <c r="AD19" s="42">
        <f>'RICE ACCOUNT'!F19</f>
        <v>0</v>
      </c>
      <c r="AE19" s="42">
        <f>'RICE ACCOUNT'!G19</f>
        <v>0</v>
      </c>
      <c r="AF19" s="123"/>
    </row>
    <row r="20" spans="1:32" ht="18" customHeight="1" x14ac:dyDescent="0.35">
      <c r="A20" s="18">
        <v>15</v>
      </c>
      <c r="B20" s="19" t="e">
        <f>#REF!</f>
        <v>#REF!</v>
      </c>
      <c r="C20" s="19">
        <v>214</v>
      </c>
      <c r="D20" s="19" t="e">
        <f t="shared" si="0"/>
        <v>#REF!</v>
      </c>
      <c r="E20" s="20"/>
      <c r="F20" s="21" t="e">
        <f>#REF!</f>
        <v>#REF!</v>
      </c>
      <c r="G20" s="21">
        <f>'9-10-MDM&amp;EGG'!D19</f>
        <v>0</v>
      </c>
      <c r="H20" s="21" t="e">
        <f t="shared" si="1"/>
        <v>#REF!</v>
      </c>
      <c r="I20" s="20"/>
      <c r="J20" s="22" t="e">
        <f>#REF!</f>
        <v>#REF!</v>
      </c>
      <c r="K20" s="22">
        <f>'9-10-MDM&amp;EGG'!E19</f>
        <v>0</v>
      </c>
      <c r="L20" s="22" t="e">
        <f t="shared" si="2"/>
        <v>#REF!</v>
      </c>
      <c r="M20" s="201"/>
      <c r="N20" s="181" t="e">
        <f t="shared" si="3"/>
        <v>#REF!</v>
      </c>
      <c r="O20" s="181" t="e">
        <f t="shared" si="4"/>
        <v>#REF!</v>
      </c>
      <c r="P20" s="225" t="e">
        <f t="shared" si="5"/>
        <v>#REF!</v>
      </c>
      <c r="Q20" s="182" t="e">
        <f t="shared" si="6"/>
        <v>#REF!</v>
      </c>
      <c r="R20" s="182">
        <f t="shared" si="7"/>
        <v>0</v>
      </c>
      <c r="S20" s="225" t="e">
        <f t="shared" si="8"/>
        <v>#REF!</v>
      </c>
      <c r="T20" s="42" t="e">
        <f>'ENTRY SHEET-UPS'!#REF!</f>
        <v>#REF!</v>
      </c>
      <c r="U20" s="42" t="e">
        <f>'ENTRY SHEET-UPS'!#REF!</f>
        <v>#REF!</v>
      </c>
      <c r="V20" s="42" t="e">
        <f t="shared" si="12"/>
        <v>#REF!</v>
      </c>
      <c r="W20" s="182" t="e">
        <f t="shared" si="13"/>
        <v>#REF!</v>
      </c>
      <c r="X20" s="182" t="e">
        <f t="shared" si="9"/>
        <v>#REF!</v>
      </c>
      <c r="Y20" s="225" t="e">
        <f t="shared" si="10"/>
        <v>#REF!</v>
      </c>
      <c r="Z20" s="23" t="e">
        <f t="shared" si="14"/>
        <v>#REF!</v>
      </c>
      <c r="AA20" s="23">
        <f t="shared" si="15"/>
        <v>0</v>
      </c>
      <c r="AB20" s="23" t="e">
        <f t="shared" si="11"/>
        <v>#REF!</v>
      </c>
      <c r="AC20" s="20"/>
      <c r="AD20" s="42">
        <f>'RICE ACCOUNT'!F20</f>
        <v>0</v>
      </c>
      <c r="AE20" s="42">
        <f>'RICE ACCOUNT'!G20</f>
        <v>0</v>
      </c>
      <c r="AF20" s="123"/>
    </row>
    <row r="21" spans="1:32" ht="18" customHeight="1" x14ac:dyDescent="0.35">
      <c r="A21" s="18">
        <v>16</v>
      </c>
      <c r="B21" s="19" t="e">
        <f>#REF!</f>
        <v>#REF!</v>
      </c>
      <c r="C21" s="19">
        <v>214</v>
      </c>
      <c r="D21" s="19" t="e">
        <f t="shared" si="0"/>
        <v>#REF!</v>
      </c>
      <c r="E21" s="20"/>
      <c r="F21" s="21" t="e">
        <f>#REF!</f>
        <v>#REF!</v>
      </c>
      <c r="G21" s="21">
        <f>'9-10-MDM&amp;EGG'!D20</f>
        <v>0</v>
      </c>
      <c r="H21" s="21" t="e">
        <f t="shared" si="1"/>
        <v>#REF!</v>
      </c>
      <c r="I21" s="20"/>
      <c r="J21" s="22" t="e">
        <f>#REF!</f>
        <v>#REF!</v>
      </c>
      <c r="K21" s="22">
        <f>'9-10-MDM&amp;EGG'!E20</f>
        <v>0</v>
      </c>
      <c r="L21" s="22" t="e">
        <f t="shared" si="2"/>
        <v>#REF!</v>
      </c>
      <c r="M21" s="201"/>
      <c r="N21" s="181" t="e">
        <f t="shared" si="3"/>
        <v>#REF!</v>
      </c>
      <c r="O21" s="181" t="e">
        <f t="shared" si="4"/>
        <v>#REF!</v>
      </c>
      <c r="P21" s="225" t="e">
        <f t="shared" si="5"/>
        <v>#REF!</v>
      </c>
      <c r="Q21" s="182" t="e">
        <f t="shared" si="6"/>
        <v>#REF!</v>
      </c>
      <c r="R21" s="182">
        <f t="shared" si="7"/>
        <v>0</v>
      </c>
      <c r="S21" s="225" t="e">
        <f t="shared" si="8"/>
        <v>#REF!</v>
      </c>
      <c r="T21" s="42" t="e">
        <f>'ENTRY SHEET-UPS'!#REF!</f>
        <v>#REF!</v>
      </c>
      <c r="U21" s="42" t="e">
        <f>'ENTRY SHEET-UPS'!#REF!</f>
        <v>#REF!</v>
      </c>
      <c r="V21" s="42" t="e">
        <f t="shared" si="12"/>
        <v>#REF!</v>
      </c>
      <c r="W21" s="182" t="e">
        <f t="shared" si="13"/>
        <v>#REF!</v>
      </c>
      <c r="X21" s="182" t="e">
        <f t="shared" si="9"/>
        <v>#REF!</v>
      </c>
      <c r="Y21" s="225" t="e">
        <f t="shared" si="10"/>
        <v>#REF!</v>
      </c>
      <c r="Z21" s="23" t="e">
        <f t="shared" si="14"/>
        <v>#REF!</v>
      </c>
      <c r="AA21" s="23">
        <f t="shared" si="15"/>
        <v>0</v>
      </c>
      <c r="AB21" s="23" t="e">
        <f t="shared" si="11"/>
        <v>#REF!</v>
      </c>
      <c r="AC21" s="20"/>
      <c r="AD21" s="42">
        <f>'RICE ACCOUNT'!F21</f>
        <v>0</v>
      </c>
      <c r="AE21" s="42">
        <f>'RICE ACCOUNT'!G21</f>
        <v>0</v>
      </c>
      <c r="AF21" s="123"/>
    </row>
    <row r="22" spans="1:32" ht="18" customHeight="1" x14ac:dyDescent="0.35">
      <c r="A22" s="18">
        <v>17</v>
      </c>
      <c r="B22" s="19" t="e">
        <f>#REF!</f>
        <v>#REF!</v>
      </c>
      <c r="C22" s="19">
        <v>214</v>
      </c>
      <c r="D22" s="19" t="e">
        <f t="shared" si="0"/>
        <v>#REF!</v>
      </c>
      <c r="E22" s="20"/>
      <c r="F22" s="21" t="e">
        <f>#REF!</f>
        <v>#REF!</v>
      </c>
      <c r="G22" s="21">
        <f>'9-10-MDM&amp;EGG'!D21</f>
        <v>0</v>
      </c>
      <c r="H22" s="21" t="e">
        <f t="shared" si="1"/>
        <v>#REF!</v>
      </c>
      <c r="I22" s="20"/>
      <c r="J22" s="22" t="e">
        <f>#REF!</f>
        <v>#REF!</v>
      </c>
      <c r="K22" s="22">
        <f>'9-10-MDM&amp;EGG'!E21</f>
        <v>0</v>
      </c>
      <c r="L22" s="22" t="e">
        <f t="shared" si="2"/>
        <v>#REF!</v>
      </c>
      <c r="M22" s="201"/>
      <c r="N22" s="181" t="e">
        <f t="shared" si="3"/>
        <v>#REF!</v>
      </c>
      <c r="O22" s="181" t="e">
        <f t="shared" si="4"/>
        <v>#REF!</v>
      </c>
      <c r="P22" s="225" t="e">
        <f t="shared" si="5"/>
        <v>#REF!</v>
      </c>
      <c r="Q22" s="182" t="e">
        <f t="shared" si="6"/>
        <v>#REF!</v>
      </c>
      <c r="R22" s="182">
        <f t="shared" si="7"/>
        <v>0</v>
      </c>
      <c r="S22" s="225" t="e">
        <f t="shared" si="8"/>
        <v>#REF!</v>
      </c>
      <c r="T22" s="42" t="e">
        <f>'ENTRY SHEET-UPS'!#REF!</f>
        <v>#REF!</v>
      </c>
      <c r="U22" s="42" t="e">
        <f>'ENTRY SHEET-UPS'!#REF!</f>
        <v>#REF!</v>
      </c>
      <c r="V22" s="42" t="e">
        <f t="shared" si="12"/>
        <v>#REF!</v>
      </c>
      <c r="W22" s="182" t="e">
        <f t="shared" si="13"/>
        <v>#REF!</v>
      </c>
      <c r="X22" s="182" t="e">
        <f t="shared" si="9"/>
        <v>#REF!</v>
      </c>
      <c r="Y22" s="225" t="e">
        <f t="shared" si="10"/>
        <v>#REF!</v>
      </c>
      <c r="Z22" s="23" t="e">
        <f t="shared" si="14"/>
        <v>#REF!</v>
      </c>
      <c r="AA22" s="23">
        <f t="shared" si="15"/>
        <v>0</v>
      </c>
      <c r="AB22" s="23" t="e">
        <f t="shared" si="11"/>
        <v>#REF!</v>
      </c>
      <c r="AC22" s="20"/>
      <c r="AD22" s="42">
        <f>'RICE ACCOUNT'!F22</f>
        <v>0</v>
      </c>
      <c r="AE22" s="42">
        <f>'RICE ACCOUNT'!G22</f>
        <v>0</v>
      </c>
      <c r="AF22" s="123"/>
    </row>
    <row r="23" spans="1:32" ht="18" customHeight="1" x14ac:dyDescent="0.35">
      <c r="A23" s="18">
        <v>18</v>
      </c>
      <c r="B23" s="19" t="e">
        <f>#REF!</f>
        <v>#REF!</v>
      </c>
      <c r="C23" s="19">
        <v>214</v>
      </c>
      <c r="D23" s="19" t="e">
        <f t="shared" si="0"/>
        <v>#REF!</v>
      </c>
      <c r="E23" s="20"/>
      <c r="F23" s="21" t="e">
        <f>#REF!</f>
        <v>#REF!</v>
      </c>
      <c r="G23" s="21">
        <f>'9-10-MDM&amp;EGG'!D22</f>
        <v>0</v>
      </c>
      <c r="H23" s="21" t="e">
        <f t="shared" si="1"/>
        <v>#REF!</v>
      </c>
      <c r="I23" s="20"/>
      <c r="J23" s="22" t="e">
        <f>#REF!</f>
        <v>#REF!</v>
      </c>
      <c r="K23" s="22">
        <f>'9-10-MDM&amp;EGG'!E22</f>
        <v>0</v>
      </c>
      <c r="L23" s="22" t="e">
        <f t="shared" si="2"/>
        <v>#REF!</v>
      </c>
      <c r="M23" s="201"/>
      <c r="N23" s="181" t="e">
        <f t="shared" si="3"/>
        <v>#REF!</v>
      </c>
      <c r="O23" s="181" t="e">
        <f t="shared" si="4"/>
        <v>#REF!</v>
      </c>
      <c r="P23" s="225" t="e">
        <f t="shared" si="5"/>
        <v>#REF!</v>
      </c>
      <c r="Q23" s="182" t="e">
        <f t="shared" si="6"/>
        <v>#REF!</v>
      </c>
      <c r="R23" s="182">
        <f t="shared" si="7"/>
        <v>0</v>
      </c>
      <c r="S23" s="225" t="e">
        <f t="shared" si="8"/>
        <v>#REF!</v>
      </c>
      <c r="T23" s="42" t="e">
        <f>'ENTRY SHEET-UPS'!#REF!</f>
        <v>#REF!</v>
      </c>
      <c r="U23" s="42" t="e">
        <f>'ENTRY SHEET-UPS'!#REF!</f>
        <v>#REF!</v>
      </c>
      <c r="V23" s="42" t="e">
        <f t="shared" si="12"/>
        <v>#REF!</v>
      </c>
      <c r="W23" s="182" t="e">
        <f t="shared" si="13"/>
        <v>#REF!</v>
      </c>
      <c r="X23" s="182" t="e">
        <f t="shared" si="9"/>
        <v>#REF!</v>
      </c>
      <c r="Y23" s="225" t="e">
        <f t="shared" si="10"/>
        <v>#REF!</v>
      </c>
      <c r="Z23" s="23" t="e">
        <f t="shared" si="14"/>
        <v>#REF!</v>
      </c>
      <c r="AA23" s="23">
        <f t="shared" si="15"/>
        <v>0</v>
      </c>
      <c r="AB23" s="23" t="e">
        <f t="shared" si="11"/>
        <v>#REF!</v>
      </c>
      <c r="AC23" s="20"/>
      <c r="AD23" s="42">
        <f>'RICE ACCOUNT'!F23</f>
        <v>0</v>
      </c>
      <c r="AE23" s="42">
        <f>'RICE ACCOUNT'!G23</f>
        <v>0</v>
      </c>
      <c r="AF23" s="123"/>
    </row>
    <row r="24" spans="1:32" ht="18" customHeight="1" x14ac:dyDescent="0.35">
      <c r="A24" s="18">
        <v>19</v>
      </c>
      <c r="B24" s="19" t="e">
        <f>#REF!</f>
        <v>#REF!</v>
      </c>
      <c r="C24" s="19">
        <f>'9-10-MDM&amp;EGG'!C23</f>
        <v>120</v>
      </c>
      <c r="D24" s="19" t="e">
        <f t="shared" si="0"/>
        <v>#REF!</v>
      </c>
      <c r="E24" s="20"/>
      <c r="F24" s="21" t="e">
        <f>#REF!</f>
        <v>#REF!</v>
      </c>
      <c r="G24" s="21">
        <f>'9-10-MDM&amp;EGG'!D23</f>
        <v>0</v>
      </c>
      <c r="H24" s="21" t="e">
        <f t="shared" si="1"/>
        <v>#REF!</v>
      </c>
      <c r="I24" s="20"/>
      <c r="J24" s="22" t="e">
        <f>#REF!</f>
        <v>#REF!</v>
      </c>
      <c r="K24" s="22">
        <f>'9-10-MDM&amp;EGG'!E23</f>
        <v>0</v>
      </c>
      <c r="L24" s="22" t="e">
        <f t="shared" si="2"/>
        <v>#REF!</v>
      </c>
      <c r="M24" s="201"/>
      <c r="N24" s="181" t="e">
        <f t="shared" si="3"/>
        <v>#REF!</v>
      </c>
      <c r="O24" s="181" t="e">
        <f t="shared" si="4"/>
        <v>#REF!</v>
      </c>
      <c r="P24" s="225" t="e">
        <f t="shared" si="5"/>
        <v>#REF!</v>
      </c>
      <c r="Q24" s="182" t="e">
        <f t="shared" si="6"/>
        <v>#REF!</v>
      </c>
      <c r="R24" s="182">
        <f t="shared" si="7"/>
        <v>0</v>
      </c>
      <c r="S24" s="225" t="e">
        <f t="shared" si="8"/>
        <v>#REF!</v>
      </c>
      <c r="T24" s="42" t="e">
        <f>'ENTRY SHEET-UPS'!#REF!</f>
        <v>#REF!</v>
      </c>
      <c r="U24" s="42" t="e">
        <f>'ENTRY SHEET-UPS'!#REF!</f>
        <v>#REF!</v>
      </c>
      <c r="V24" s="42" t="e">
        <f t="shared" si="12"/>
        <v>#REF!</v>
      </c>
      <c r="W24" s="182" t="e">
        <f t="shared" si="13"/>
        <v>#REF!</v>
      </c>
      <c r="X24" s="182" t="e">
        <f t="shared" si="9"/>
        <v>#REF!</v>
      </c>
      <c r="Y24" s="225" t="e">
        <f t="shared" si="10"/>
        <v>#REF!</v>
      </c>
      <c r="Z24" s="23" t="e">
        <f t="shared" si="14"/>
        <v>#REF!</v>
      </c>
      <c r="AA24" s="23">
        <f t="shared" si="15"/>
        <v>0</v>
      </c>
      <c r="AB24" s="23" t="e">
        <f t="shared" si="11"/>
        <v>#REF!</v>
      </c>
      <c r="AC24" s="20"/>
      <c r="AD24" s="42">
        <f>'RICE ACCOUNT'!F24</f>
        <v>0</v>
      </c>
      <c r="AE24" s="42">
        <f>'RICE ACCOUNT'!G24</f>
        <v>0</v>
      </c>
      <c r="AF24" s="123"/>
    </row>
    <row r="25" spans="1:32" ht="18" customHeight="1" x14ac:dyDescent="0.35">
      <c r="A25" s="18">
        <v>20</v>
      </c>
      <c r="B25" s="19" t="e">
        <f>#REF!</f>
        <v>#REF!</v>
      </c>
      <c r="C25" s="19">
        <v>214</v>
      </c>
      <c r="D25" s="19" t="e">
        <f t="shared" si="0"/>
        <v>#REF!</v>
      </c>
      <c r="E25" s="20"/>
      <c r="F25" s="21" t="e">
        <f>#REF!</f>
        <v>#REF!</v>
      </c>
      <c r="G25" s="21">
        <f>'9-10-MDM&amp;EGG'!D24</f>
        <v>0</v>
      </c>
      <c r="H25" s="21" t="e">
        <f t="shared" si="1"/>
        <v>#REF!</v>
      </c>
      <c r="I25" s="20"/>
      <c r="J25" s="22" t="e">
        <f>#REF!</f>
        <v>#REF!</v>
      </c>
      <c r="K25" s="22">
        <f>'9-10-MDM&amp;EGG'!E24</f>
        <v>0</v>
      </c>
      <c r="L25" s="22" t="e">
        <f t="shared" si="2"/>
        <v>#REF!</v>
      </c>
      <c r="M25" s="201"/>
      <c r="N25" s="181" t="e">
        <f t="shared" si="3"/>
        <v>#REF!</v>
      </c>
      <c r="O25" s="181" t="e">
        <f t="shared" si="4"/>
        <v>#REF!</v>
      </c>
      <c r="P25" s="225" t="e">
        <f t="shared" si="5"/>
        <v>#REF!</v>
      </c>
      <c r="Q25" s="182" t="e">
        <f t="shared" si="6"/>
        <v>#REF!</v>
      </c>
      <c r="R25" s="182">
        <f t="shared" si="7"/>
        <v>0</v>
      </c>
      <c r="S25" s="225" t="e">
        <f t="shared" si="8"/>
        <v>#REF!</v>
      </c>
      <c r="T25" s="42" t="e">
        <f>'ENTRY SHEET-UPS'!#REF!</f>
        <v>#REF!</v>
      </c>
      <c r="U25" s="42" t="e">
        <f>'ENTRY SHEET-UPS'!#REF!</f>
        <v>#REF!</v>
      </c>
      <c r="V25" s="42" t="e">
        <f t="shared" si="12"/>
        <v>#REF!</v>
      </c>
      <c r="W25" s="182" t="e">
        <f t="shared" si="13"/>
        <v>#REF!</v>
      </c>
      <c r="X25" s="182" t="e">
        <f t="shared" si="9"/>
        <v>#REF!</v>
      </c>
      <c r="Y25" s="225" t="e">
        <f t="shared" si="10"/>
        <v>#REF!</v>
      </c>
      <c r="Z25" s="23" t="e">
        <f t="shared" si="14"/>
        <v>#REF!</v>
      </c>
      <c r="AA25" s="23">
        <f t="shared" si="15"/>
        <v>0</v>
      </c>
      <c r="AB25" s="23" t="e">
        <f t="shared" si="11"/>
        <v>#REF!</v>
      </c>
      <c r="AC25" s="20"/>
      <c r="AD25" s="42">
        <f>'RICE ACCOUNT'!F25</f>
        <v>0</v>
      </c>
      <c r="AE25" s="42">
        <f>'RICE ACCOUNT'!G25</f>
        <v>0</v>
      </c>
      <c r="AF25" s="123"/>
    </row>
    <row r="26" spans="1:32" ht="18" customHeight="1" x14ac:dyDescent="0.35">
      <c r="A26" s="18">
        <v>21</v>
      </c>
      <c r="B26" s="19" t="e">
        <f>#REF!</f>
        <v>#REF!</v>
      </c>
      <c r="C26" s="19">
        <v>214</v>
      </c>
      <c r="D26" s="19" t="e">
        <f t="shared" si="0"/>
        <v>#REF!</v>
      </c>
      <c r="E26" s="20"/>
      <c r="F26" s="21" t="e">
        <f>#REF!</f>
        <v>#REF!</v>
      </c>
      <c r="G26" s="21">
        <f>'9-10-MDM&amp;EGG'!D25</f>
        <v>0</v>
      </c>
      <c r="H26" s="21" t="e">
        <f t="shared" si="1"/>
        <v>#REF!</v>
      </c>
      <c r="I26" s="20">
        <v>168</v>
      </c>
      <c r="J26" s="22" t="e">
        <f>#REF!</f>
        <v>#REF!</v>
      </c>
      <c r="K26" s="22">
        <f>'9-10-MDM&amp;EGG'!E25</f>
        <v>0</v>
      </c>
      <c r="L26" s="22" t="e">
        <f t="shared" si="2"/>
        <v>#REF!</v>
      </c>
      <c r="M26" s="201"/>
      <c r="N26" s="181" t="e">
        <f t="shared" si="3"/>
        <v>#REF!</v>
      </c>
      <c r="O26" s="181" t="e">
        <f t="shared" si="4"/>
        <v>#REF!</v>
      </c>
      <c r="P26" s="225" t="e">
        <f t="shared" si="5"/>
        <v>#REF!</v>
      </c>
      <c r="Q26" s="182" t="e">
        <f t="shared" si="6"/>
        <v>#REF!</v>
      </c>
      <c r="R26" s="182">
        <f t="shared" si="7"/>
        <v>0</v>
      </c>
      <c r="S26" s="225" t="e">
        <f t="shared" si="8"/>
        <v>#REF!</v>
      </c>
      <c r="T26" s="42" t="e">
        <f>'ENTRY SHEET-UPS'!#REF!</f>
        <v>#REF!</v>
      </c>
      <c r="U26" s="42" t="e">
        <f>'ENTRY SHEET-UPS'!#REF!</f>
        <v>#REF!</v>
      </c>
      <c r="V26" s="42" t="e">
        <f t="shared" si="12"/>
        <v>#REF!</v>
      </c>
      <c r="W26" s="182" t="e">
        <f t="shared" si="13"/>
        <v>#REF!</v>
      </c>
      <c r="X26" s="182" t="e">
        <f t="shared" si="9"/>
        <v>#REF!</v>
      </c>
      <c r="Y26" s="225" t="e">
        <f t="shared" si="10"/>
        <v>#REF!</v>
      </c>
      <c r="Z26" s="23" t="e">
        <f t="shared" si="14"/>
        <v>#REF!</v>
      </c>
      <c r="AA26" s="23">
        <f t="shared" si="15"/>
        <v>0</v>
      </c>
      <c r="AB26" s="23" t="e">
        <f t="shared" si="11"/>
        <v>#REF!</v>
      </c>
      <c r="AC26" s="20"/>
      <c r="AD26" s="42">
        <f>'RICE ACCOUNT'!F26</f>
        <v>0</v>
      </c>
      <c r="AE26" s="42">
        <f>'RICE ACCOUNT'!G26</f>
        <v>0</v>
      </c>
      <c r="AF26" s="123"/>
    </row>
    <row r="27" spans="1:32" ht="18" customHeight="1" x14ac:dyDescent="0.35">
      <c r="A27" s="18">
        <v>22</v>
      </c>
      <c r="B27" s="19" t="e">
        <f>#REF!</f>
        <v>#REF!</v>
      </c>
      <c r="C27" s="19">
        <v>214</v>
      </c>
      <c r="D27" s="19" t="e">
        <f t="shared" si="0"/>
        <v>#REF!</v>
      </c>
      <c r="E27" s="20"/>
      <c r="F27" s="21" t="e">
        <f>#REF!</f>
        <v>#REF!</v>
      </c>
      <c r="G27" s="21">
        <f>'9-10-MDM&amp;EGG'!D26</f>
        <v>0</v>
      </c>
      <c r="H27" s="21" t="e">
        <f t="shared" si="1"/>
        <v>#REF!</v>
      </c>
      <c r="I27" s="20"/>
      <c r="J27" s="22" t="e">
        <f>#REF!</f>
        <v>#REF!</v>
      </c>
      <c r="K27" s="22">
        <f>'9-10-MDM&amp;EGG'!E26</f>
        <v>0</v>
      </c>
      <c r="L27" s="22" t="e">
        <f t="shared" si="2"/>
        <v>#REF!</v>
      </c>
      <c r="M27" s="201"/>
      <c r="N27" s="181" t="e">
        <f t="shared" si="3"/>
        <v>#REF!</v>
      </c>
      <c r="O27" s="181" t="e">
        <f t="shared" si="4"/>
        <v>#REF!</v>
      </c>
      <c r="P27" s="225" t="e">
        <f t="shared" si="5"/>
        <v>#REF!</v>
      </c>
      <c r="Q27" s="182" t="e">
        <f t="shared" si="6"/>
        <v>#REF!</v>
      </c>
      <c r="R27" s="182">
        <f t="shared" si="7"/>
        <v>0</v>
      </c>
      <c r="S27" s="225" t="e">
        <f t="shared" si="8"/>
        <v>#REF!</v>
      </c>
      <c r="T27" s="42" t="e">
        <f>'ENTRY SHEET-UPS'!#REF!</f>
        <v>#REF!</v>
      </c>
      <c r="U27" s="42" t="e">
        <f>'ENTRY SHEET-UPS'!#REF!</f>
        <v>#REF!</v>
      </c>
      <c r="V27" s="42" t="e">
        <f t="shared" si="12"/>
        <v>#REF!</v>
      </c>
      <c r="W27" s="182" t="e">
        <f t="shared" si="13"/>
        <v>#REF!</v>
      </c>
      <c r="X27" s="182" t="e">
        <f t="shared" si="9"/>
        <v>#REF!</v>
      </c>
      <c r="Y27" s="225" t="e">
        <f t="shared" si="10"/>
        <v>#REF!</v>
      </c>
      <c r="Z27" s="23" t="e">
        <f t="shared" si="14"/>
        <v>#REF!</v>
      </c>
      <c r="AA27" s="23">
        <f t="shared" si="15"/>
        <v>0</v>
      </c>
      <c r="AB27" s="23" t="e">
        <f t="shared" si="11"/>
        <v>#REF!</v>
      </c>
      <c r="AC27" s="20"/>
      <c r="AD27" s="42">
        <f>'RICE ACCOUNT'!F27</f>
        <v>0</v>
      </c>
      <c r="AE27" s="42">
        <f>'RICE ACCOUNT'!G27</f>
        <v>0</v>
      </c>
      <c r="AF27" s="123"/>
    </row>
    <row r="28" spans="1:32" ht="18" customHeight="1" x14ac:dyDescent="0.35">
      <c r="A28" s="18">
        <v>23</v>
      </c>
      <c r="B28" s="19" t="e">
        <f>#REF!</f>
        <v>#REF!</v>
      </c>
      <c r="C28" s="19">
        <v>214</v>
      </c>
      <c r="D28" s="19" t="e">
        <f t="shared" si="0"/>
        <v>#REF!</v>
      </c>
      <c r="E28" s="20"/>
      <c r="F28" s="21" t="e">
        <f>#REF!</f>
        <v>#REF!</v>
      </c>
      <c r="G28" s="21">
        <f>'9-10-MDM&amp;EGG'!D27</f>
        <v>0</v>
      </c>
      <c r="H28" s="21" t="e">
        <f t="shared" si="1"/>
        <v>#REF!</v>
      </c>
      <c r="I28" s="20"/>
      <c r="J28" s="22" t="e">
        <f>#REF!</f>
        <v>#REF!</v>
      </c>
      <c r="K28" s="22">
        <f>'9-10-MDM&amp;EGG'!E27</f>
        <v>0</v>
      </c>
      <c r="L28" s="22" t="e">
        <f t="shared" si="2"/>
        <v>#REF!</v>
      </c>
      <c r="M28" s="201"/>
      <c r="N28" s="181" t="e">
        <f t="shared" si="3"/>
        <v>#REF!</v>
      </c>
      <c r="O28" s="181" t="e">
        <f t="shared" si="4"/>
        <v>#REF!</v>
      </c>
      <c r="P28" s="225" t="e">
        <f t="shared" si="5"/>
        <v>#REF!</v>
      </c>
      <c r="Q28" s="182" t="e">
        <f t="shared" si="6"/>
        <v>#REF!</v>
      </c>
      <c r="R28" s="182">
        <f t="shared" si="7"/>
        <v>0</v>
      </c>
      <c r="S28" s="225" t="e">
        <f t="shared" si="8"/>
        <v>#REF!</v>
      </c>
      <c r="T28" s="42" t="e">
        <f>'ENTRY SHEET-UPS'!#REF!</f>
        <v>#REF!</v>
      </c>
      <c r="U28" s="42" t="e">
        <f>'ENTRY SHEET-UPS'!#REF!</f>
        <v>#REF!</v>
      </c>
      <c r="V28" s="42" t="e">
        <f t="shared" si="12"/>
        <v>#REF!</v>
      </c>
      <c r="W28" s="182" t="e">
        <f t="shared" si="13"/>
        <v>#REF!</v>
      </c>
      <c r="X28" s="182" t="e">
        <f t="shared" si="9"/>
        <v>#REF!</v>
      </c>
      <c r="Y28" s="225" t="e">
        <f t="shared" si="10"/>
        <v>#REF!</v>
      </c>
      <c r="Z28" s="23" t="e">
        <f t="shared" si="14"/>
        <v>#REF!</v>
      </c>
      <c r="AA28" s="23">
        <f t="shared" si="15"/>
        <v>0</v>
      </c>
      <c r="AB28" s="23" t="e">
        <f t="shared" si="11"/>
        <v>#REF!</v>
      </c>
      <c r="AC28" s="20"/>
      <c r="AD28" s="42">
        <f>'RICE ACCOUNT'!F28</f>
        <v>0</v>
      </c>
      <c r="AE28" s="42">
        <f>'RICE ACCOUNT'!G28</f>
        <v>0</v>
      </c>
      <c r="AF28" s="123"/>
    </row>
    <row r="29" spans="1:32" ht="18" customHeight="1" x14ac:dyDescent="0.35">
      <c r="A29" s="18">
        <v>24</v>
      </c>
      <c r="B29" s="19" t="e">
        <f>#REF!</f>
        <v>#REF!</v>
      </c>
      <c r="C29" s="19">
        <f>'9-10-MDM&amp;EGG'!C28</f>
        <v>120</v>
      </c>
      <c r="D29" s="19" t="e">
        <f t="shared" si="0"/>
        <v>#REF!</v>
      </c>
      <c r="E29" s="20"/>
      <c r="F29" s="21" t="e">
        <f>#REF!</f>
        <v>#REF!</v>
      </c>
      <c r="G29" s="21">
        <f>'9-10-MDM&amp;EGG'!D28</f>
        <v>0</v>
      </c>
      <c r="H29" s="21" t="e">
        <f t="shared" si="1"/>
        <v>#REF!</v>
      </c>
      <c r="I29" s="20"/>
      <c r="J29" s="22" t="e">
        <f>#REF!</f>
        <v>#REF!</v>
      </c>
      <c r="K29" s="22">
        <f>'9-10-MDM&amp;EGG'!E28</f>
        <v>0</v>
      </c>
      <c r="L29" s="22" t="e">
        <f t="shared" si="2"/>
        <v>#REF!</v>
      </c>
      <c r="M29" s="201"/>
      <c r="N29" s="181" t="e">
        <f t="shared" si="3"/>
        <v>#REF!</v>
      </c>
      <c r="O29" s="181" t="e">
        <f t="shared" si="4"/>
        <v>#REF!</v>
      </c>
      <c r="P29" s="225" t="e">
        <f t="shared" si="5"/>
        <v>#REF!</v>
      </c>
      <c r="Q29" s="182" t="e">
        <f t="shared" si="6"/>
        <v>#REF!</v>
      </c>
      <c r="R29" s="182">
        <f t="shared" si="7"/>
        <v>0</v>
      </c>
      <c r="S29" s="225" t="e">
        <f t="shared" si="8"/>
        <v>#REF!</v>
      </c>
      <c r="T29" s="42" t="e">
        <f>'ENTRY SHEET-UPS'!#REF!</f>
        <v>#REF!</v>
      </c>
      <c r="U29" s="42" t="e">
        <f>'ENTRY SHEET-UPS'!#REF!</f>
        <v>#REF!</v>
      </c>
      <c r="V29" s="42" t="e">
        <f t="shared" si="12"/>
        <v>#REF!</v>
      </c>
      <c r="W29" s="182" t="e">
        <f t="shared" si="13"/>
        <v>#REF!</v>
      </c>
      <c r="X29" s="182" t="e">
        <f t="shared" si="9"/>
        <v>#REF!</v>
      </c>
      <c r="Y29" s="225" t="e">
        <f t="shared" si="10"/>
        <v>#REF!</v>
      </c>
      <c r="Z29" s="23" t="e">
        <f t="shared" si="14"/>
        <v>#REF!</v>
      </c>
      <c r="AA29" s="23">
        <f t="shared" si="15"/>
        <v>0</v>
      </c>
      <c r="AB29" s="23" t="e">
        <f t="shared" si="11"/>
        <v>#REF!</v>
      </c>
      <c r="AC29" s="20"/>
      <c r="AD29" s="42">
        <f>'RICE ACCOUNT'!F29</f>
        <v>0</v>
      </c>
      <c r="AE29" s="42">
        <f>'RICE ACCOUNT'!G29</f>
        <v>0</v>
      </c>
      <c r="AF29" s="123"/>
    </row>
    <row r="30" spans="1:32" ht="18" customHeight="1" x14ac:dyDescent="0.35">
      <c r="A30" s="18">
        <v>25</v>
      </c>
      <c r="B30" s="19" t="e">
        <f>#REF!</f>
        <v>#REF!</v>
      </c>
      <c r="C30" s="19">
        <f>'9-10-MDM&amp;EGG'!C29</f>
        <v>120</v>
      </c>
      <c r="D30" s="19" t="e">
        <f t="shared" si="0"/>
        <v>#REF!</v>
      </c>
      <c r="E30" s="20"/>
      <c r="F30" s="21" t="e">
        <f>#REF!</f>
        <v>#REF!</v>
      </c>
      <c r="G30" s="21">
        <f>'9-10-MDM&amp;EGG'!D29</f>
        <v>0</v>
      </c>
      <c r="H30" s="21" t="e">
        <f t="shared" si="1"/>
        <v>#REF!</v>
      </c>
      <c r="I30" s="20"/>
      <c r="J30" s="22" t="e">
        <f>#REF!</f>
        <v>#REF!</v>
      </c>
      <c r="K30" s="22">
        <f>'9-10-MDM&amp;EGG'!E29</f>
        <v>0</v>
      </c>
      <c r="L30" s="22" t="e">
        <f t="shared" si="2"/>
        <v>#REF!</v>
      </c>
      <c r="M30" s="201"/>
      <c r="N30" s="181" t="e">
        <f t="shared" si="3"/>
        <v>#REF!</v>
      </c>
      <c r="O30" s="181" t="e">
        <f t="shared" si="4"/>
        <v>#REF!</v>
      </c>
      <c r="P30" s="225" t="e">
        <f t="shared" si="5"/>
        <v>#REF!</v>
      </c>
      <c r="Q30" s="182" t="e">
        <f t="shared" si="6"/>
        <v>#REF!</v>
      </c>
      <c r="R30" s="182">
        <f t="shared" si="7"/>
        <v>0</v>
      </c>
      <c r="S30" s="225" t="e">
        <f t="shared" si="8"/>
        <v>#REF!</v>
      </c>
      <c r="T30" s="42" t="e">
        <f>'ENTRY SHEET-UPS'!#REF!</f>
        <v>#REF!</v>
      </c>
      <c r="U30" s="42" t="e">
        <f>'ENTRY SHEET-UPS'!#REF!</f>
        <v>#REF!</v>
      </c>
      <c r="V30" s="42" t="e">
        <f t="shared" si="12"/>
        <v>#REF!</v>
      </c>
      <c r="W30" s="182" t="e">
        <f t="shared" si="13"/>
        <v>#REF!</v>
      </c>
      <c r="X30" s="182" t="e">
        <f t="shared" si="9"/>
        <v>#REF!</v>
      </c>
      <c r="Y30" s="225" t="e">
        <f t="shared" si="10"/>
        <v>#REF!</v>
      </c>
      <c r="Z30" s="23" t="e">
        <f t="shared" si="14"/>
        <v>#REF!</v>
      </c>
      <c r="AA30" s="23">
        <f t="shared" si="15"/>
        <v>0</v>
      </c>
      <c r="AB30" s="23" t="e">
        <f t="shared" si="11"/>
        <v>#REF!</v>
      </c>
      <c r="AC30" s="20"/>
      <c r="AD30" s="42">
        <f>'RICE ACCOUNT'!F30</f>
        <v>0</v>
      </c>
      <c r="AE30" s="42">
        <f>'RICE ACCOUNT'!G30</f>
        <v>0</v>
      </c>
      <c r="AF30" s="123"/>
    </row>
    <row r="31" spans="1:32" ht="18" customHeight="1" x14ac:dyDescent="0.35">
      <c r="A31" s="18">
        <v>26</v>
      </c>
      <c r="B31" s="19" t="e">
        <f>#REF!</f>
        <v>#REF!</v>
      </c>
      <c r="C31" s="19">
        <f>'9-10-MDM&amp;EGG'!C30</f>
        <v>120</v>
      </c>
      <c r="D31" s="19" t="e">
        <f t="shared" si="0"/>
        <v>#REF!</v>
      </c>
      <c r="E31" s="20"/>
      <c r="F31" s="21" t="e">
        <f>#REF!</f>
        <v>#REF!</v>
      </c>
      <c r="G31" s="21">
        <f>'9-10-MDM&amp;EGG'!D30</f>
        <v>0</v>
      </c>
      <c r="H31" s="21" t="e">
        <f t="shared" si="1"/>
        <v>#REF!</v>
      </c>
      <c r="I31" s="20"/>
      <c r="J31" s="22" t="e">
        <f>#REF!</f>
        <v>#REF!</v>
      </c>
      <c r="K31" s="22">
        <f>'9-10-MDM&amp;EGG'!E30</f>
        <v>0</v>
      </c>
      <c r="L31" s="22" t="e">
        <f t="shared" si="2"/>
        <v>#REF!</v>
      </c>
      <c r="M31" s="201"/>
      <c r="N31" s="181" t="e">
        <f t="shared" si="3"/>
        <v>#REF!</v>
      </c>
      <c r="O31" s="181" t="e">
        <f t="shared" si="4"/>
        <v>#REF!</v>
      </c>
      <c r="P31" s="225" t="e">
        <f t="shared" si="5"/>
        <v>#REF!</v>
      </c>
      <c r="Q31" s="182" t="e">
        <f t="shared" si="6"/>
        <v>#REF!</v>
      </c>
      <c r="R31" s="182">
        <f t="shared" si="7"/>
        <v>0</v>
      </c>
      <c r="S31" s="225" t="e">
        <f t="shared" si="8"/>
        <v>#REF!</v>
      </c>
      <c r="T31" s="42" t="e">
        <f>'ENTRY SHEET-UPS'!#REF!</f>
        <v>#REF!</v>
      </c>
      <c r="U31" s="42" t="e">
        <f>'ENTRY SHEET-UPS'!#REF!</f>
        <v>#REF!</v>
      </c>
      <c r="V31" s="42" t="e">
        <f t="shared" si="12"/>
        <v>#REF!</v>
      </c>
      <c r="W31" s="182" t="e">
        <f t="shared" si="13"/>
        <v>#REF!</v>
      </c>
      <c r="X31" s="182" t="e">
        <f t="shared" si="9"/>
        <v>#REF!</v>
      </c>
      <c r="Y31" s="225" t="e">
        <f t="shared" si="10"/>
        <v>#REF!</v>
      </c>
      <c r="Z31" s="23" t="e">
        <f t="shared" si="14"/>
        <v>#REF!</v>
      </c>
      <c r="AA31" s="23">
        <f t="shared" si="15"/>
        <v>0</v>
      </c>
      <c r="AB31" s="23" t="e">
        <f t="shared" si="11"/>
        <v>#REF!</v>
      </c>
      <c r="AC31" s="20"/>
      <c r="AD31" s="42">
        <f>'RICE ACCOUNT'!F31</f>
        <v>0</v>
      </c>
      <c r="AE31" s="42">
        <f>'RICE ACCOUNT'!G31</f>
        <v>0</v>
      </c>
      <c r="AF31" s="123"/>
    </row>
    <row r="32" spans="1:32" ht="18" customHeight="1" x14ac:dyDescent="0.35">
      <c r="A32" s="18">
        <v>27</v>
      </c>
      <c r="B32" s="19" t="e">
        <f>#REF!</f>
        <v>#REF!</v>
      </c>
      <c r="C32" s="19">
        <f>'9-10-MDM&amp;EGG'!C31</f>
        <v>120</v>
      </c>
      <c r="D32" s="19" t="e">
        <f t="shared" si="0"/>
        <v>#REF!</v>
      </c>
      <c r="E32" s="20"/>
      <c r="F32" s="21" t="e">
        <f>#REF!</f>
        <v>#REF!</v>
      </c>
      <c r="G32" s="21">
        <f>'9-10-MDM&amp;EGG'!D31</f>
        <v>0</v>
      </c>
      <c r="H32" s="21" t="e">
        <f t="shared" si="1"/>
        <v>#REF!</v>
      </c>
      <c r="I32" s="20"/>
      <c r="J32" s="22" t="e">
        <f>#REF!</f>
        <v>#REF!</v>
      </c>
      <c r="K32" s="22">
        <f>'9-10-MDM&amp;EGG'!E31</f>
        <v>0</v>
      </c>
      <c r="L32" s="22" t="e">
        <f t="shared" si="2"/>
        <v>#REF!</v>
      </c>
      <c r="M32" s="201"/>
      <c r="N32" s="181" t="e">
        <f t="shared" si="3"/>
        <v>#REF!</v>
      </c>
      <c r="O32" s="181" t="e">
        <f t="shared" si="4"/>
        <v>#REF!</v>
      </c>
      <c r="P32" s="225" t="e">
        <f t="shared" si="5"/>
        <v>#REF!</v>
      </c>
      <c r="Q32" s="182" t="e">
        <f t="shared" si="6"/>
        <v>#REF!</v>
      </c>
      <c r="R32" s="182">
        <f t="shared" si="7"/>
        <v>0</v>
      </c>
      <c r="S32" s="225" t="e">
        <f t="shared" si="8"/>
        <v>#REF!</v>
      </c>
      <c r="T32" s="42" t="e">
        <f>'ENTRY SHEET-UPS'!#REF!</f>
        <v>#REF!</v>
      </c>
      <c r="U32" s="42" t="e">
        <f>'ENTRY SHEET-UPS'!#REF!</f>
        <v>#REF!</v>
      </c>
      <c r="V32" s="42" t="e">
        <f t="shared" si="12"/>
        <v>#REF!</v>
      </c>
      <c r="W32" s="182" t="e">
        <f t="shared" si="13"/>
        <v>#REF!</v>
      </c>
      <c r="X32" s="182" t="e">
        <f t="shared" si="9"/>
        <v>#REF!</v>
      </c>
      <c r="Y32" s="225" t="e">
        <f t="shared" si="10"/>
        <v>#REF!</v>
      </c>
      <c r="Z32" s="23" t="e">
        <f t="shared" si="14"/>
        <v>#REF!</v>
      </c>
      <c r="AA32" s="23">
        <f t="shared" si="15"/>
        <v>0</v>
      </c>
      <c r="AB32" s="23" t="e">
        <f t="shared" si="11"/>
        <v>#REF!</v>
      </c>
      <c r="AC32" s="20"/>
      <c r="AD32" s="42">
        <f>'RICE ACCOUNT'!F32</f>
        <v>0</v>
      </c>
      <c r="AE32" s="42">
        <f>'RICE ACCOUNT'!G32</f>
        <v>0</v>
      </c>
      <c r="AF32" s="123"/>
    </row>
    <row r="33" spans="1:32" ht="18" customHeight="1" x14ac:dyDescent="0.35">
      <c r="A33" s="18">
        <v>28</v>
      </c>
      <c r="B33" s="19" t="e">
        <f>#REF!</f>
        <v>#REF!</v>
      </c>
      <c r="C33" s="19">
        <f>'9-10-MDM&amp;EGG'!C32</f>
        <v>120</v>
      </c>
      <c r="D33" s="19" t="e">
        <f t="shared" si="0"/>
        <v>#REF!</v>
      </c>
      <c r="E33" s="20"/>
      <c r="F33" s="21" t="e">
        <f>#REF!</f>
        <v>#REF!</v>
      </c>
      <c r="G33" s="21">
        <f>'9-10-MDM&amp;EGG'!D32</f>
        <v>0</v>
      </c>
      <c r="H33" s="21" t="e">
        <f t="shared" si="1"/>
        <v>#REF!</v>
      </c>
      <c r="I33" s="20"/>
      <c r="J33" s="22" t="e">
        <f>#REF!</f>
        <v>#REF!</v>
      </c>
      <c r="K33" s="22">
        <f>'9-10-MDM&amp;EGG'!E32</f>
        <v>0</v>
      </c>
      <c r="L33" s="22" t="e">
        <f t="shared" si="2"/>
        <v>#REF!</v>
      </c>
      <c r="M33" s="201"/>
      <c r="N33" s="181" t="e">
        <f t="shared" si="3"/>
        <v>#REF!</v>
      </c>
      <c r="O33" s="181" t="e">
        <f t="shared" si="4"/>
        <v>#REF!</v>
      </c>
      <c r="P33" s="225" t="e">
        <f t="shared" si="5"/>
        <v>#REF!</v>
      </c>
      <c r="Q33" s="182" t="e">
        <f t="shared" si="6"/>
        <v>#REF!</v>
      </c>
      <c r="R33" s="182">
        <f t="shared" si="7"/>
        <v>0</v>
      </c>
      <c r="S33" s="225" t="e">
        <f t="shared" si="8"/>
        <v>#REF!</v>
      </c>
      <c r="T33" s="42" t="e">
        <f>'ENTRY SHEET-UPS'!#REF!</f>
        <v>#REF!</v>
      </c>
      <c r="U33" s="42" t="e">
        <f>'ENTRY SHEET-UPS'!#REF!</f>
        <v>#REF!</v>
      </c>
      <c r="V33" s="42" t="e">
        <f t="shared" si="12"/>
        <v>#REF!</v>
      </c>
      <c r="W33" s="182" t="e">
        <f t="shared" si="13"/>
        <v>#REF!</v>
      </c>
      <c r="X33" s="182" t="e">
        <f t="shared" si="9"/>
        <v>#REF!</v>
      </c>
      <c r="Y33" s="225" t="e">
        <f t="shared" si="10"/>
        <v>#REF!</v>
      </c>
      <c r="Z33" s="23" t="e">
        <f t="shared" si="14"/>
        <v>#REF!</v>
      </c>
      <c r="AA33" s="23">
        <f t="shared" si="15"/>
        <v>0</v>
      </c>
      <c r="AB33" s="23" t="e">
        <f t="shared" si="11"/>
        <v>#REF!</v>
      </c>
      <c r="AC33" s="20"/>
      <c r="AD33" s="42">
        <f>'RICE ACCOUNT'!F33</f>
        <v>0</v>
      </c>
      <c r="AE33" s="42">
        <f>'RICE ACCOUNT'!G33</f>
        <v>0</v>
      </c>
      <c r="AF33" s="123"/>
    </row>
    <row r="34" spans="1:32" ht="18" customHeight="1" x14ac:dyDescent="0.35">
      <c r="A34" s="18">
        <v>29</v>
      </c>
      <c r="B34" s="19" t="e">
        <f>#REF!</f>
        <v>#REF!</v>
      </c>
      <c r="C34" s="19">
        <f>'9-10-MDM&amp;EGG'!C33</f>
        <v>120</v>
      </c>
      <c r="D34" s="19" t="e">
        <f t="shared" si="0"/>
        <v>#REF!</v>
      </c>
      <c r="E34" s="20"/>
      <c r="F34" s="21" t="e">
        <f>#REF!</f>
        <v>#REF!</v>
      </c>
      <c r="G34" s="21">
        <f>'9-10-MDM&amp;EGG'!D33</f>
        <v>0</v>
      </c>
      <c r="H34" s="21" t="e">
        <f t="shared" si="1"/>
        <v>#REF!</v>
      </c>
      <c r="I34" s="20"/>
      <c r="J34" s="22" t="e">
        <f>#REF!</f>
        <v>#REF!</v>
      </c>
      <c r="K34" s="22">
        <f>'9-10-MDM&amp;EGG'!E33</f>
        <v>0</v>
      </c>
      <c r="L34" s="22" t="e">
        <f t="shared" si="2"/>
        <v>#REF!</v>
      </c>
      <c r="M34" s="201"/>
      <c r="N34" s="181" t="e">
        <f t="shared" si="3"/>
        <v>#REF!</v>
      </c>
      <c r="O34" s="181" t="e">
        <f t="shared" si="4"/>
        <v>#REF!</v>
      </c>
      <c r="P34" s="225" t="e">
        <f t="shared" si="5"/>
        <v>#REF!</v>
      </c>
      <c r="Q34" s="182" t="e">
        <f t="shared" si="6"/>
        <v>#REF!</v>
      </c>
      <c r="R34" s="182">
        <f t="shared" si="7"/>
        <v>0</v>
      </c>
      <c r="S34" s="225" t="e">
        <f t="shared" si="8"/>
        <v>#REF!</v>
      </c>
      <c r="T34" s="42" t="e">
        <f>'ENTRY SHEET-UPS'!#REF!</f>
        <v>#REF!</v>
      </c>
      <c r="U34" s="42" t="e">
        <f>'ENTRY SHEET-UPS'!#REF!</f>
        <v>#REF!</v>
      </c>
      <c r="V34" s="42" t="e">
        <f t="shared" si="12"/>
        <v>#REF!</v>
      </c>
      <c r="W34" s="182" t="e">
        <f t="shared" si="13"/>
        <v>#REF!</v>
      </c>
      <c r="X34" s="182" t="e">
        <f t="shared" si="9"/>
        <v>#REF!</v>
      </c>
      <c r="Y34" s="225" t="e">
        <f t="shared" si="10"/>
        <v>#REF!</v>
      </c>
      <c r="Z34" s="23" t="e">
        <f t="shared" si="14"/>
        <v>#REF!</v>
      </c>
      <c r="AA34" s="23">
        <f t="shared" si="15"/>
        <v>0</v>
      </c>
      <c r="AB34" s="23" t="e">
        <f t="shared" si="11"/>
        <v>#REF!</v>
      </c>
      <c r="AC34" s="20"/>
      <c r="AD34" s="42">
        <f>'RICE ACCOUNT'!F34</f>
        <v>0</v>
      </c>
      <c r="AE34" s="42">
        <f>'RICE ACCOUNT'!G34</f>
        <v>0</v>
      </c>
      <c r="AF34" s="123"/>
    </row>
    <row r="35" spans="1:32" ht="18" customHeight="1" x14ac:dyDescent="0.35">
      <c r="A35" s="18">
        <v>30</v>
      </c>
      <c r="B35" s="19" t="e">
        <f>#REF!</f>
        <v>#REF!</v>
      </c>
      <c r="C35" s="19">
        <f>'9-10-MDM&amp;EGG'!C34</f>
        <v>120</v>
      </c>
      <c r="D35" s="19" t="e">
        <f t="shared" si="0"/>
        <v>#REF!</v>
      </c>
      <c r="E35" s="20"/>
      <c r="F35" s="21" t="e">
        <f>#REF!</f>
        <v>#REF!</v>
      </c>
      <c r="G35" s="21">
        <f>'9-10-MDM&amp;EGG'!D34</f>
        <v>0</v>
      </c>
      <c r="H35" s="21" t="e">
        <f t="shared" si="1"/>
        <v>#REF!</v>
      </c>
      <c r="I35" s="20"/>
      <c r="J35" s="22" t="e">
        <f>#REF!</f>
        <v>#REF!</v>
      </c>
      <c r="K35" s="22">
        <f>'9-10-MDM&amp;EGG'!E34</f>
        <v>0</v>
      </c>
      <c r="L35" s="22" t="e">
        <f t="shared" si="2"/>
        <v>#REF!</v>
      </c>
      <c r="M35" s="201"/>
      <c r="N35" s="181" t="e">
        <f t="shared" si="3"/>
        <v>#REF!</v>
      </c>
      <c r="O35" s="181" t="e">
        <f t="shared" si="4"/>
        <v>#REF!</v>
      </c>
      <c r="P35" s="225" t="e">
        <f t="shared" si="5"/>
        <v>#REF!</v>
      </c>
      <c r="Q35" s="182" t="e">
        <f t="shared" si="6"/>
        <v>#REF!</v>
      </c>
      <c r="R35" s="182">
        <f t="shared" si="7"/>
        <v>0</v>
      </c>
      <c r="S35" s="225" t="e">
        <f t="shared" si="8"/>
        <v>#REF!</v>
      </c>
      <c r="T35" s="42" t="e">
        <f>'ENTRY SHEET-UPS'!#REF!</f>
        <v>#REF!</v>
      </c>
      <c r="U35" s="42" t="e">
        <f>'ENTRY SHEET-UPS'!#REF!</f>
        <v>#REF!</v>
      </c>
      <c r="V35" s="42" t="e">
        <f t="shared" si="12"/>
        <v>#REF!</v>
      </c>
      <c r="W35" s="182" t="e">
        <f t="shared" si="13"/>
        <v>#REF!</v>
      </c>
      <c r="X35" s="182" t="e">
        <f t="shared" si="9"/>
        <v>#REF!</v>
      </c>
      <c r="Y35" s="225" t="e">
        <f t="shared" si="10"/>
        <v>#REF!</v>
      </c>
      <c r="Z35" s="23" t="e">
        <f t="shared" si="14"/>
        <v>#REF!</v>
      </c>
      <c r="AA35" s="23">
        <f t="shared" si="15"/>
        <v>0</v>
      </c>
      <c r="AB35" s="23" t="e">
        <f t="shared" si="11"/>
        <v>#REF!</v>
      </c>
      <c r="AC35" s="20"/>
      <c r="AD35" s="42">
        <f>'RICE ACCOUNT'!F35</f>
        <v>0</v>
      </c>
      <c r="AE35" s="42">
        <f>'RICE ACCOUNT'!G35</f>
        <v>0</v>
      </c>
      <c r="AF35" s="123"/>
    </row>
    <row r="36" spans="1:32" ht="18" customHeight="1" x14ac:dyDescent="0.35">
      <c r="A36" s="25">
        <v>31</v>
      </c>
      <c r="B36" s="19" t="e">
        <f>#REF!</f>
        <v>#REF!</v>
      </c>
      <c r="C36" s="19">
        <f>'9-10-MDM&amp;EGG'!C35</f>
        <v>120</v>
      </c>
      <c r="D36" s="19" t="e">
        <f t="shared" si="0"/>
        <v>#REF!</v>
      </c>
      <c r="E36" s="20"/>
      <c r="F36" s="21" t="e">
        <f>#REF!</f>
        <v>#REF!</v>
      </c>
      <c r="G36" s="21">
        <f>'9-10-MDM&amp;EGG'!D35</f>
        <v>0</v>
      </c>
      <c r="H36" s="21" t="e">
        <f t="shared" si="1"/>
        <v>#REF!</v>
      </c>
      <c r="I36" s="20"/>
      <c r="J36" s="22" t="e">
        <f>#REF!</f>
        <v>#REF!</v>
      </c>
      <c r="K36" s="22">
        <f>'9-10-MDM&amp;EGG'!E35</f>
        <v>0</v>
      </c>
      <c r="L36" s="22" t="e">
        <f t="shared" si="2"/>
        <v>#REF!</v>
      </c>
      <c r="M36" s="201"/>
      <c r="N36" s="181" t="e">
        <f t="shared" si="3"/>
        <v>#REF!</v>
      </c>
      <c r="O36" s="181" t="e">
        <f t="shared" si="4"/>
        <v>#REF!</v>
      </c>
      <c r="P36" s="225" t="e">
        <f t="shared" si="5"/>
        <v>#REF!</v>
      </c>
      <c r="Q36" s="182" t="e">
        <f t="shared" si="6"/>
        <v>#REF!</v>
      </c>
      <c r="R36" s="182">
        <f t="shared" si="7"/>
        <v>0</v>
      </c>
      <c r="S36" s="225" t="e">
        <f t="shared" si="8"/>
        <v>#REF!</v>
      </c>
      <c r="T36" s="42" t="e">
        <f>'ENTRY SHEET-UPS'!#REF!</f>
        <v>#REF!</v>
      </c>
      <c r="U36" s="42" t="e">
        <f>'ENTRY SHEET-UPS'!#REF!</f>
        <v>#REF!</v>
      </c>
      <c r="V36" s="42" t="e">
        <f t="shared" si="12"/>
        <v>#REF!</v>
      </c>
      <c r="W36" s="182" t="e">
        <f t="shared" si="13"/>
        <v>#REF!</v>
      </c>
      <c r="X36" s="182" t="e">
        <f t="shared" si="9"/>
        <v>#REF!</v>
      </c>
      <c r="Y36" s="225" t="e">
        <f t="shared" si="10"/>
        <v>#REF!</v>
      </c>
      <c r="Z36" s="23" t="e">
        <f t="shared" si="14"/>
        <v>#REF!</v>
      </c>
      <c r="AA36" s="23">
        <f t="shared" si="15"/>
        <v>0</v>
      </c>
      <c r="AB36" s="23" t="e">
        <f t="shared" si="11"/>
        <v>#REF!</v>
      </c>
      <c r="AC36" s="20"/>
      <c r="AD36" s="42">
        <f>'RICE ACCOUNT'!F36</f>
        <v>0</v>
      </c>
      <c r="AE36" s="42">
        <f>'RICE ACCOUNT'!G36</f>
        <v>0</v>
      </c>
      <c r="AF36" s="123"/>
    </row>
    <row r="37" spans="1:32" s="6" customFormat="1" ht="29.25" customHeight="1" x14ac:dyDescent="0.25">
      <c r="A37" s="26"/>
      <c r="B37" s="19" t="e">
        <f>#REF!</f>
        <v>#REF!</v>
      </c>
      <c r="C37" s="19">
        <f>'9-10-MDM&amp;EGG'!C36</f>
        <v>0</v>
      </c>
      <c r="D37" s="27" t="e">
        <f t="shared" si="0"/>
        <v>#REF!</v>
      </c>
      <c r="E37" s="28"/>
      <c r="F37" s="29" t="e">
        <f>SUM(F6:F36)</f>
        <v>#REF!</v>
      </c>
      <c r="G37" s="29">
        <f>SUM(G6:G36)</f>
        <v>0</v>
      </c>
      <c r="H37" s="29" t="e">
        <f t="shared" si="1"/>
        <v>#REF!</v>
      </c>
      <c r="I37" s="28"/>
      <c r="J37" s="30" t="e">
        <f>SUM(J6:J36)</f>
        <v>#REF!</v>
      </c>
      <c r="K37" s="30">
        <f>SUM(K6:K36)</f>
        <v>0</v>
      </c>
      <c r="L37" s="30" t="e">
        <f>SUM(L6:L36)</f>
        <v>#REF!</v>
      </c>
      <c r="M37" s="202"/>
      <c r="N37" s="182"/>
      <c r="O37" s="220" t="e">
        <f>SUM(O6:O36)</f>
        <v>#REF!</v>
      </c>
      <c r="P37" s="196" t="e">
        <f>P36+S36</f>
        <v>#REF!</v>
      </c>
      <c r="Q37" s="227" t="e">
        <f>SUM(Q6:Q36)</f>
        <v>#REF!</v>
      </c>
      <c r="R37" s="227">
        <f>SUM(R6:R36)</f>
        <v>0</v>
      </c>
      <c r="S37" s="228"/>
      <c r="T37" s="229" t="e">
        <f>SUM(T6:T36)</f>
        <v>#REF!</v>
      </c>
      <c r="U37" s="229" t="e">
        <f>SUM(U6:U36)</f>
        <v>#REF!</v>
      </c>
      <c r="V37" s="229" t="e">
        <f>SUM(V6:V36)</f>
        <v>#REF!</v>
      </c>
      <c r="W37" s="227" t="e">
        <f>W36</f>
        <v>#REF!</v>
      </c>
      <c r="X37" s="227" t="e">
        <f>X36</f>
        <v>#REF!</v>
      </c>
      <c r="Y37" s="226" t="e">
        <f>Y36</f>
        <v>#REF!</v>
      </c>
      <c r="Z37" s="23" t="e">
        <f>J37*COSTPCHILDUPS</f>
        <v>#REF!</v>
      </c>
      <c r="AA37" s="23">
        <f t="shared" si="15"/>
        <v>0</v>
      </c>
      <c r="AB37" s="23" t="e">
        <f>SUM(Z37:AA37)</f>
        <v>#REF!</v>
      </c>
      <c r="AC37" s="28"/>
      <c r="AD37" s="77">
        <f>SUM(AD6:AD36)</f>
        <v>0</v>
      </c>
      <c r="AE37" s="77">
        <f>SUM(AE6:AE36)</f>
        <v>0</v>
      </c>
      <c r="AF37" s="124"/>
    </row>
    <row r="38" spans="1:32" ht="10.5" customHeight="1" x14ac:dyDescent="0.25">
      <c r="P38" s="223"/>
    </row>
    <row r="39" spans="1:32" x14ac:dyDescent="0.25">
      <c r="A39" s="50" t="s">
        <v>21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204"/>
      <c r="N39" s="222"/>
      <c r="O39" s="222"/>
      <c r="P39" s="224"/>
      <c r="Q39" s="222"/>
      <c r="R39" s="222"/>
      <c r="S39" s="224"/>
      <c r="T39" s="32"/>
      <c r="U39" s="32"/>
      <c r="V39" s="32"/>
      <c r="W39" s="222"/>
      <c r="X39" s="222"/>
      <c r="Y39" s="224"/>
      <c r="Z39" s="32"/>
      <c r="AC39" s="50"/>
      <c r="AD39" s="32"/>
      <c r="AE39" s="32"/>
      <c r="AF39" s="32"/>
    </row>
    <row r="40" spans="1:32" s="33" customFormat="1" ht="40.5" customHeight="1" x14ac:dyDescent="0.25">
      <c r="A40" s="383" t="s">
        <v>58</v>
      </c>
      <c r="B40" s="384"/>
      <c r="C40" s="384"/>
      <c r="D40" s="385"/>
      <c r="E40" s="193"/>
      <c r="F40" s="383" t="s">
        <v>59</v>
      </c>
      <c r="G40" s="384"/>
      <c r="H40" s="384"/>
      <c r="I40" s="192"/>
      <c r="J40" s="383" t="s">
        <v>24</v>
      </c>
      <c r="K40" s="384"/>
      <c r="L40" s="384"/>
      <c r="M40" s="205"/>
      <c r="N40" s="384" t="s">
        <v>60</v>
      </c>
      <c r="O40" s="384"/>
      <c r="P40" s="384"/>
      <c r="Q40" s="385"/>
      <c r="R40" s="457" t="s">
        <v>49</v>
      </c>
      <c r="S40" s="457"/>
      <c r="T40" s="386" t="s">
        <v>61</v>
      </c>
      <c r="U40" s="386"/>
      <c r="V40" s="386" t="s">
        <v>62</v>
      </c>
      <c r="W40" s="386"/>
      <c r="X40" s="457" t="s">
        <v>63</v>
      </c>
      <c r="Y40" s="457"/>
      <c r="Z40" s="459" t="s">
        <v>64</v>
      </c>
      <c r="AA40" s="460"/>
      <c r="AB40" s="193" t="s">
        <v>65</v>
      </c>
      <c r="AC40" s="119"/>
      <c r="AD40" s="58"/>
      <c r="AE40" s="387" t="s">
        <v>27</v>
      </c>
      <c r="AF40" s="387"/>
    </row>
    <row r="41" spans="1:32" s="1" customFormat="1" ht="18.75" x14ac:dyDescent="0.25">
      <c r="A41" s="448">
        <f>UPSBALANCE+HSBALANCE</f>
        <v>230</v>
      </c>
      <c r="B41" s="449"/>
      <c r="C41" s="449"/>
      <c r="D41" s="450"/>
      <c r="E41" s="230"/>
      <c r="F41" s="451" t="e">
        <f>V37</f>
        <v>#REF!</v>
      </c>
      <c r="G41" s="449"/>
      <c r="H41" s="449"/>
      <c r="I41" s="230"/>
      <c r="J41" s="448" t="e">
        <f>SUM(A41:I41)</f>
        <v>#REF!</v>
      </c>
      <c r="K41" s="449"/>
      <c r="L41" s="449"/>
      <c r="M41" s="231"/>
      <c r="N41" s="446" t="e">
        <f>O37+R37</f>
        <v>#REF!</v>
      </c>
      <c r="O41" s="446"/>
      <c r="P41" s="446"/>
      <c r="Q41" s="447"/>
      <c r="R41" s="458" t="e">
        <f>J41-N41</f>
        <v>#REF!</v>
      </c>
      <c r="S41" s="458"/>
      <c r="T41" s="452" t="e">
        <f>Z37</f>
        <v>#REF!</v>
      </c>
      <c r="U41" s="453"/>
      <c r="V41" s="452">
        <f>AA37</f>
        <v>0</v>
      </c>
      <c r="W41" s="453"/>
      <c r="X41" s="458" t="e">
        <f>ROUND(T41,0)</f>
        <v>#REF!</v>
      </c>
      <c r="Y41" s="458"/>
      <c r="Z41" s="461">
        <f>ROUND(V41,0)</f>
        <v>0</v>
      </c>
      <c r="AA41" s="462"/>
      <c r="AB41" s="234" t="e">
        <f>SUM(X41:AA41)</f>
        <v>#REF!</v>
      </c>
      <c r="AC41" s="232"/>
      <c r="AD41" s="233"/>
      <c r="AE41" s="454"/>
      <c r="AF41" s="454"/>
    </row>
    <row r="45" spans="1:32" x14ac:dyDescent="0.25">
      <c r="AF45" s="123" t="s">
        <v>28</v>
      </c>
    </row>
    <row r="46" spans="1:32" x14ac:dyDescent="0.25">
      <c r="AF46" s="123" t="s">
        <v>29</v>
      </c>
    </row>
    <row r="47" spans="1:32" x14ac:dyDescent="0.25">
      <c r="AF47" s="123" t="s">
        <v>30</v>
      </c>
    </row>
    <row r="48" spans="1:32" x14ac:dyDescent="0.25">
      <c r="AF48" s="123" t="s">
        <v>31</v>
      </c>
    </row>
    <row r="49" spans="27:32" x14ac:dyDescent="0.25">
      <c r="AF49" s="123" t="s">
        <v>32</v>
      </c>
    </row>
    <row r="50" spans="27:32" x14ac:dyDescent="0.25">
      <c r="AF50" s="123" t="s">
        <v>29</v>
      </c>
    </row>
    <row r="51" spans="27:32" x14ac:dyDescent="0.25">
      <c r="AF51" s="123" t="s">
        <v>33</v>
      </c>
    </row>
    <row r="52" spans="27:32" x14ac:dyDescent="0.25">
      <c r="AF52" s="123" t="s">
        <v>31</v>
      </c>
    </row>
    <row r="53" spans="27:32" x14ac:dyDescent="0.25">
      <c r="AA53" s="123" t="s">
        <v>34</v>
      </c>
      <c r="AF53" s="123" t="s">
        <v>29</v>
      </c>
    </row>
    <row r="54" spans="27:32" x14ac:dyDescent="0.25">
      <c r="AF54" s="123" t="s">
        <v>35</v>
      </c>
    </row>
    <row r="55" spans="27:32" x14ac:dyDescent="0.25">
      <c r="AF55" s="123" t="s">
        <v>32</v>
      </c>
    </row>
    <row r="56" spans="27:32" x14ac:dyDescent="0.25">
      <c r="AF56" s="123" t="s">
        <v>29</v>
      </c>
    </row>
    <row r="57" spans="27:32" x14ac:dyDescent="0.25">
      <c r="AF57" s="123" t="s">
        <v>31</v>
      </c>
    </row>
    <row r="58" spans="27:32" x14ac:dyDescent="0.25">
      <c r="AF58" s="123" t="s">
        <v>36</v>
      </c>
    </row>
    <row r="59" spans="27:32" x14ac:dyDescent="0.25">
      <c r="AF59" s="123" t="s">
        <v>29</v>
      </c>
    </row>
  </sheetData>
  <sheetProtection selectLockedCells="1"/>
  <mergeCells count="32">
    <mergeCell ref="A1:AE1"/>
    <mergeCell ref="C2:H2"/>
    <mergeCell ref="J2:Y2"/>
    <mergeCell ref="Z2:AB2"/>
    <mergeCell ref="AD2:AE2"/>
    <mergeCell ref="V40:W40"/>
    <mergeCell ref="V41:W41"/>
    <mergeCell ref="AE41:AF41"/>
    <mergeCell ref="N3:S3"/>
    <mergeCell ref="X40:Y40"/>
    <mergeCell ref="X41:Y41"/>
    <mergeCell ref="T40:U40"/>
    <mergeCell ref="Z3:AB3"/>
    <mergeCell ref="Z40:AA40"/>
    <mergeCell ref="AE40:AF40"/>
    <mergeCell ref="R41:S41"/>
    <mergeCell ref="T41:U41"/>
    <mergeCell ref="Z41:AA41"/>
    <mergeCell ref="R40:S40"/>
    <mergeCell ref="T3:V3"/>
    <mergeCell ref="W3:Y3"/>
    <mergeCell ref="F3:H3"/>
    <mergeCell ref="B3:D3"/>
    <mergeCell ref="A3:A5"/>
    <mergeCell ref="N40:Q40"/>
    <mergeCell ref="N41:Q41"/>
    <mergeCell ref="A41:D41"/>
    <mergeCell ref="F41:H41"/>
    <mergeCell ref="J41:L41"/>
    <mergeCell ref="A40:D40"/>
    <mergeCell ref="F40:H40"/>
    <mergeCell ref="J40:L40"/>
  </mergeCells>
  <pageMargins left="0.74" right="0.25" top="0.35" bottom="0.23" header="0.27" footer="0.17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M50"/>
  <sheetViews>
    <sheetView view="pageBreakPreview" zoomScale="85" zoomScaleSheetLayoutView="85" workbookViewId="0">
      <selection activeCell="A13" sqref="A13:J13"/>
    </sheetView>
  </sheetViews>
  <sheetFormatPr defaultRowHeight="15" x14ac:dyDescent="0.25"/>
  <cols>
    <col min="1" max="1" width="14.140625" style="87" customWidth="1"/>
    <col min="2" max="2" width="9.85546875" style="87" customWidth="1"/>
    <col min="3" max="3" width="8.7109375" style="87" customWidth="1"/>
    <col min="4" max="4" width="6" style="87" customWidth="1"/>
    <col min="5" max="5" width="5.7109375" style="87" customWidth="1"/>
    <col min="6" max="7" width="6.5703125" style="87" customWidth="1"/>
    <col min="8" max="8" width="16.7109375" style="87" customWidth="1"/>
    <col min="9" max="9" width="14" style="87" customWidth="1"/>
    <col min="10" max="10" width="9.85546875" style="87" customWidth="1"/>
    <col min="11" max="16384" width="9.140625" style="87"/>
  </cols>
  <sheetData>
    <row r="1" spans="1:10" ht="18.75" x14ac:dyDescent="0.3">
      <c r="A1" s="467" t="s">
        <v>98</v>
      </c>
      <c r="B1" s="467"/>
      <c r="C1" s="467"/>
      <c r="D1" s="467"/>
      <c r="E1" s="467"/>
      <c r="F1" s="469" t="e">
        <f>#REF!</f>
        <v>#REF!</v>
      </c>
      <c r="G1" s="470"/>
      <c r="H1" s="470"/>
    </row>
    <row r="2" spans="1:10" x14ac:dyDescent="0.25">
      <c r="A2" s="87" t="s">
        <v>99</v>
      </c>
    </row>
    <row r="3" spans="1:10" x14ac:dyDescent="0.25">
      <c r="A3" s="87" t="s">
        <v>100</v>
      </c>
    </row>
    <row r="4" spans="1:10" x14ac:dyDescent="0.25">
      <c r="A4" s="87" t="s">
        <v>101</v>
      </c>
    </row>
    <row r="5" spans="1:10" ht="4.5" customHeight="1" x14ac:dyDescent="0.25"/>
    <row r="6" spans="1:10" ht="11.25" customHeight="1" x14ac:dyDescent="0.25">
      <c r="A6" s="468" t="s">
        <v>102</v>
      </c>
      <c r="B6" s="468"/>
      <c r="C6" s="468"/>
      <c r="D6" s="468"/>
      <c r="E6" s="468"/>
      <c r="F6" s="468"/>
      <c r="G6" s="468"/>
      <c r="H6" s="468"/>
      <c r="I6" s="468"/>
      <c r="J6" s="468"/>
    </row>
    <row r="7" spans="1:10" x14ac:dyDescent="0.25">
      <c r="A7" s="88" t="s">
        <v>103</v>
      </c>
      <c r="B7" s="464">
        <v>1508611</v>
      </c>
      <c r="C7" s="464"/>
      <c r="D7" s="465" t="s">
        <v>104</v>
      </c>
      <c r="E7" s="465"/>
      <c r="F7" s="466" t="s">
        <v>105</v>
      </c>
      <c r="G7" s="466"/>
      <c r="H7" s="466"/>
      <c r="I7" s="466"/>
      <c r="J7" s="466"/>
    </row>
    <row r="8" spans="1:10" x14ac:dyDescent="0.25">
      <c r="A8" s="88" t="s">
        <v>106</v>
      </c>
      <c r="B8" s="464" t="s">
        <v>107</v>
      </c>
      <c r="C8" s="464"/>
      <c r="D8" s="465" t="s">
        <v>108</v>
      </c>
      <c r="E8" s="465"/>
      <c r="F8" s="466" t="s">
        <v>109</v>
      </c>
      <c r="G8" s="466"/>
      <c r="H8" s="466"/>
      <c r="I8" s="466"/>
      <c r="J8" s="466"/>
    </row>
    <row r="9" spans="1:10" x14ac:dyDescent="0.25">
      <c r="A9" s="88" t="s">
        <v>110</v>
      </c>
      <c r="B9" s="464" t="s">
        <v>111</v>
      </c>
      <c r="C9" s="464"/>
      <c r="D9" s="465" t="s">
        <v>112</v>
      </c>
      <c r="E9" s="465"/>
      <c r="F9" s="466" t="s">
        <v>113</v>
      </c>
      <c r="G9" s="466"/>
      <c r="H9" s="466"/>
      <c r="I9" s="466"/>
      <c r="J9" s="466"/>
    </row>
    <row r="10" spans="1:10" x14ac:dyDescent="0.25">
      <c r="A10" s="88" t="s">
        <v>114</v>
      </c>
      <c r="B10" s="464" t="s">
        <v>115</v>
      </c>
      <c r="C10" s="464"/>
      <c r="D10" s="465" t="s">
        <v>116</v>
      </c>
      <c r="E10" s="465"/>
      <c r="F10" s="466" t="s">
        <v>117</v>
      </c>
      <c r="G10" s="466"/>
      <c r="H10" s="466"/>
      <c r="I10" s="466"/>
      <c r="J10" s="466"/>
    </row>
    <row r="11" spans="1:10" x14ac:dyDescent="0.25">
      <c r="A11" s="88" t="s">
        <v>118</v>
      </c>
      <c r="B11" s="89" t="s">
        <v>119</v>
      </c>
      <c r="C11" s="90"/>
      <c r="D11" s="91"/>
      <c r="E11" s="92"/>
      <c r="F11" s="466"/>
      <c r="G11" s="466"/>
      <c r="H11" s="466"/>
      <c r="I11" s="466"/>
      <c r="J11" s="466"/>
    </row>
    <row r="12" spans="1:10" ht="6" customHeight="1" x14ac:dyDescent="0.25">
      <c r="A12" s="93"/>
      <c r="B12" s="94"/>
      <c r="C12" s="94"/>
      <c r="D12" s="95"/>
      <c r="E12" s="95"/>
      <c r="F12" s="96"/>
      <c r="G12" s="96"/>
      <c r="H12" s="96"/>
      <c r="I12" s="96"/>
      <c r="J12" s="96"/>
    </row>
    <row r="13" spans="1:10" ht="15.75" customHeight="1" x14ac:dyDescent="0.25">
      <c r="A13" s="474" t="s">
        <v>120</v>
      </c>
      <c r="B13" s="475"/>
      <c r="C13" s="475"/>
      <c r="D13" s="475"/>
      <c r="E13" s="475"/>
      <c r="F13" s="475"/>
      <c r="G13" s="475"/>
      <c r="H13" s="475"/>
      <c r="I13" s="475"/>
      <c r="J13" s="475"/>
    </row>
    <row r="14" spans="1:10" ht="12" customHeight="1" x14ac:dyDescent="0.25">
      <c r="A14" s="476"/>
      <c r="B14" s="477"/>
      <c r="C14" s="478"/>
      <c r="D14" s="479" t="s">
        <v>121</v>
      </c>
      <c r="E14" s="479"/>
      <c r="F14" s="479"/>
      <c r="G14" s="479" t="s">
        <v>122</v>
      </c>
      <c r="H14" s="479"/>
      <c r="I14" s="479"/>
      <c r="J14" s="479"/>
    </row>
    <row r="15" spans="1:10" ht="15.75" customHeight="1" x14ac:dyDescent="0.25">
      <c r="A15" s="471" t="s">
        <v>123</v>
      </c>
      <c r="B15" s="471"/>
      <c r="C15" s="471"/>
      <c r="D15" s="472" t="s">
        <v>124</v>
      </c>
      <c r="E15" s="472"/>
      <c r="F15" s="472"/>
      <c r="G15" s="473">
        <v>15</v>
      </c>
      <c r="H15" s="473"/>
      <c r="I15" s="473"/>
      <c r="J15" s="473"/>
    </row>
    <row r="16" spans="1:10" ht="15.75" customHeight="1" x14ac:dyDescent="0.25">
      <c r="A16" s="471" t="s">
        <v>125</v>
      </c>
      <c r="B16" s="471"/>
      <c r="C16" s="471"/>
      <c r="D16" s="472"/>
      <c r="E16" s="472"/>
      <c r="F16" s="472"/>
      <c r="G16" s="482" t="e">
        <f>#REF!</f>
        <v>#REF!</v>
      </c>
      <c r="H16" s="482"/>
      <c r="I16" s="482"/>
      <c r="J16" s="482"/>
    </row>
    <row r="17" spans="1:13" ht="15.75" customHeight="1" x14ac:dyDescent="0.25">
      <c r="A17" s="471" t="s">
        <v>126</v>
      </c>
      <c r="B17" s="471"/>
      <c r="C17" s="471"/>
      <c r="D17" s="472"/>
      <c r="E17" s="472"/>
      <c r="F17" s="472"/>
      <c r="G17" s="482" t="e">
        <f>#REF!</f>
        <v>#REF!</v>
      </c>
      <c r="H17" s="482"/>
      <c r="I17" s="482"/>
      <c r="J17" s="482"/>
    </row>
    <row r="18" spans="1:13" ht="9" customHeight="1" x14ac:dyDescent="0.25">
      <c r="A18" s="97"/>
      <c r="B18" s="98"/>
      <c r="C18" s="98"/>
    </row>
    <row r="19" spans="1:13" ht="15.75" customHeight="1" x14ac:dyDescent="0.25">
      <c r="A19" s="483" t="s">
        <v>127</v>
      </c>
      <c r="B19" s="484"/>
      <c r="C19" s="484"/>
      <c r="D19" s="484"/>
      <c r="E19" s="484"/>
      <c r="F19" s="484"/>
      <c r="G19" s="484"/>
      <c r="H19" s="484"/>
      <c r="I19" s="484"/>
      <c r="J19" s="485"/>
    </row>
    <row r="20" spans="1:13" s="100" customFormat="1" x14ac:dyDescent="0.25">
      <c r="A20" s="472" t="s">
        <v>128</v>
      </c>
      <c r="B20" s="472"/>
      <c r="C20" s="99" t="s">
        <v>129</v>
      </c>
      <c r="D20" s="472" t="s">
        <v>130</v>
      </c>
      <c r="E20" s="472"/>
      <c r="F20" s="472" t="s">
        <v>131</v>
      </c>
      <c r="G20" s="472"/>
      <c r="H20" s="472" t="s">
        <v>132</v>
      </c>
      <c r="I20" s="472"/>
      <c r="J20" s="472"/>
    </row>
    <row r="21" spans="1:13" x14ac:dyDescent="0.25">
      <c r="A21" s="480" t="s">
        <v>133</v>
      </c>
      <c r="B21" s="481"/>
      <c r="C21" s="101" t="s">
        <v>134</v>
      </c>
      <c r="D21" s="479" t="s">
        <v>135</v>
      </c>
      <c r="E21" s="479"/>
      <c r="F21" s="479" t="s">
        <v>136</v>
      </c>
      <c r="G21" s="479"/>
      <c r="H21" s="479">
        <v>1000</v>
      </c>
      <c r="I21" s="479"/>
      <c r="J21" s="479"/>
    </row>
    <row r="22" spans="1:13" x14ac:dyDescent="0.25">
      <c r="A22" s="480" t="s">
        <v>137</v>
      </c>
      <c r="B22" s="481"/>
      <c r="C22" s="101" t="s">
        <v>138</v>
      </c>
      <c r="D22" s="479" t="s">
        <v>135</v>
      </c>
      <c r="E22" s="479"/>
      <c r="F22" s="479" t="s">
        <v>136</v>
      </c>
      <c r="G22" s="479"/>
      <c r="H22" s="479">
        <v>1000</v>
      </c>
      <c r="I22" s="479"/>
      <c r="J22" s="479"/>
    </row>
    <row r="23" spans="1:13" ht="15" customHeight="1" x14ac:dyDescent="0.25">
      <c r="A23" s="480"/>
      <c r="B23" s="481"/>
      <c r="C23" s="101"/>
      <c r="D23" s="491"/>
      <c r="E23" s="492"/>
      <c r="F23" s="491"/>
      <c r="G23" s="492"/>
      <c r="H23" s="491"/>
      <c r="I23" s="493"/>
      <c r="J23" s="492"/>
    </row>
    <row r="24" spans="1:13" ht="4.5" customHeight="1" x14ac:dyDescent="0.25">
      <c r="A24" s="102"/>
      <c r="B24" s="102"/>
      <c r="C24" s="103"/>
      <c r="D24" s="103"/>
      <c r="E24" s="103"/>
      <c r="F24" s="103"/>
      <c r="G24" s="103"/>
      <c r="H24" s="103"/>
      <c r="I24" s="103"/>
      <c r="J24" s="103"/>
    </row>
    <row r="25" spans="1:13" ht="13.5" customHeight="1" x14ac:dyDescent="0.25">
      <c r="A25" s="102"/>
      <c r="B25" s="102"/>
      <c r="C25" s="103"/>
      <c r="D25" s="103"/>
      <c r="E25" s="103"/>
      <c r="F25" s="103"/>
      <c r="G25" s="103"/>
      <c r="H25" s="103"/>
      <c r="I25" s="103"/>
      <c r="J25" s="103"/>
    </row>
    <row r="26" spans="1:13" s="104" customFormat="1" x14ac:dyDescent="0.25">
      <c r="A26" s="489" t="s">
        <v>139</v>
      </c>
      <c r="B26" s="490"/>
      <c r="C26" s="490"/>
      <c r="D26" s="490"/>
      <c r="E26" s="490"/>
      <c r="F26" s="490"/>
      <c r="G26" s="490"/>
      <c r="H26" s="490"/>
      <c r="I26" s="490"/>
      <c r="J26" s="490"/>
    </row>
    <row r="27" spans="1:13" ht="21.2" customHeight="1" x14ac:dyDescent="0.25">
      <c r="A27" s="472" t="s">
        <v>140</v>
      </c>
      <c r="B27" s="472"/>
      <c r="C27" s="472"/>
      <c r="D27" s="472"/>
      <c r="E27" s="472" t="s">
        <v>141</v>
      </c>
      <c r="F27" s="472"/>
      <c r="G27" s="472"/>
      <c r="H27" s="472"/>
      <c r="I27" s="472"/>
      <c r="J27" s="472"/>
    </row>
    <row r="28" spans="1:13" s="100" customFormat="1" ht="38.25" customHeight="1" x14ac:dyDescent="0.25">
      <c r="A28" s="99" t="s">
        <v>142</v>
      </c>
      <c r="B28" s="99" t="s">
        <v>143</v>
      </c>
      <c r="C28" s="99" t="s">
        <v>144</v>
      </c>
      <c r="D28" s="99" t="s">
        <v>145</v>
      </c>
      <c r="E28" s="99" t="s">
        <v>142</v>
      </c>
      <c r="F28" s="472" t="s">
        <v>143</v>
      </c>
      <c r="G28" s="472"/>
      <c r="H28" s="99" t="s">
        <v>144</v>
      </c>
      <c r="I28" s="472" t="s">
        <v>145</v>
      </c>
      <c r="J28" s="472"/>
      <c r="M28" s="112"/>
    </row>
    <row r="29" spans="1:13" ht="18.75" x14ac:dyDescent="0.25">
      <c r="A29" s="184" t="s">
        <v>146</v>
      </c>
      <c r="B29" s="184" t="s">
        <v>146</v>
      </c>
      <c r="C29" s="184" t="s">
        <v>146</v>
      </c>
      <c r="D29" s="184" t="s">
        <v>146</v>
      </c>
      <c r="E29" s="185">
        <v>0</v>
      </c>
      <c r="F29" s="486" t="e">
        <f>#REF!</f>
        <v>#REF!</v>
      </c>
      <c r="G29" s="487"/>
      <c r="H29" s="183" t="e">
        <f>#REF!</f>
        <v>#REF!</v>
      </c>
      <c r="I29" s="488">
        <v>0</v>
      </c>
      <c r="J29" s="482"/>
    </row>
    <row r="30" spans="1:13" ht="3.75" customHeight="1" x14ac:dyDescent="0.25">
      <c r="A30" s="97"/>
      <c r="B30" s="97"/>
      <c r="C30" s="97"/>
      <c r="D30" s="97"/>
      <c r="E30" s="97"/>
      <c r="F30" s="105"/>
      <c r="G30" s="105"/>
      <c r="H30" s="97"/>
      <c r="I30" s="106"/>
      <c r="J30" s="106"/>
    </row>
    <row r="31" spans="1:13" ht="15.75" customHeight="1" x14ac:dyDescent="0.25">
      <c r="A31" s="495" t="s">
        <v>147</v>
      </c>
      <c r="B31" s="495"/>
      <c r="C31" s="495"/>
      <c r="D31" s="495"/>
      <c r="E31" s="495"/>
      <c r="F31" s="495"/>
      <c r="G31" s="495"/>
      <c r="H31" s="495"/>
      <c r="I31" s="495"/>
      <c r="J31" s="495"/>
    </row>
    <row r="32" spans="1:13" x14ac:dyDescent="0.25">
      <c r="A32" s="496" t="s">
        <v>121</v>
      </c>
      <c r="B32" s="496"/>
      <c r="C32" s="496"/>
      <c r="D32" s="496"/>
      <c r="E32" s="496"/>
      <c r="F32" s="496" t="s">
        <v>122</v>
      </c>
      <c r="G32" s="496"/>
      <c r="H32" s="496"/>
      <c r="I32" s="496"/>
      <c r="J32" s="496"/>
    </row>
    <row r="33" spans="1:10" ht="48.6" customHeight="1" x14ac:dyDescent="0.25">
      <c r="A33" s="107" t="s">
        <v>148</v>
      </c>
      <c r="B33" s="107" t="s">
        <v>149</v>
      </c>
      <c r="C33" s="107" t="s">
        <v>143</v>
      </c>
      <c r="D33" s="107" t="s">
        <v>150</v>
      </c>
      <c r="E33" s="107" t="s">
        <v>151</v>
      </c>
      <c r="F33" s="107" t="s">
        <v>148</v>
      </c>
      <c r="G33" s="108" t="s">
        <v>149</v>
      </c>
      <c r="H33" s="108" t="s">
        <v>143</v>
      </c>
      <c r="I33" s="107" t="s">
        <v>150</v>
      </c>
      <c r="J33" s="107" t="s">
        <v>151</v>
      </c>
    </row>
    <row r="34" spans="1:10" ht="21.2" customHeight="1" x14ac:dyDescent="0.25">
      <c r="A34" s="107" t="s">
        <v>152</v>
      </c>
      <c r="B34" s="116" t="s">
        <v>146</v>
      </c>
      <c r="C34" s="116" t="s">
        <v>146</v>
      </c>
      <c r="D34" s="116" t="s">
        <v>146</v>
      </c>
      <c r="E34" s="116" t="s">
        <v>146</v>
      </c>
      <c r="F34" s="109" t="s">
        <v>152</v>
      </c>
      <c r="G34" s="110" t="s">
        <v>146</v>
      </c>
      <c r="H34" s="110" t="s">
        <v>146</v>
      </c>
      <c r="I34" s="110" t="s">
        <v>146</v>
      </c>
      <c r="J34" s="110" t="s">
        <v>146</v>
      </c>
    </row>
    <row r="35" spans="1:10" ht="18.75" x14ac:dyDescent="0.25">
      <c r="A35" s="107" t="s">
        <v>153</v>
      </c>
      <c r="B35" s="116" t="s">
        <v>146</v>
      </c>
      <c r="C35" s="116" t="s">
        <v>146</v>
      </c>
      <c r="D35" s="116" t="s">
        <v>146</v>
      </c>
      <c r="E35" s="116" t="s">
        <v>146</v>
      </c>
      <c r="F35" s="109" t="s">
        <v>153</v>
      </c>
      <c r="G35" s="111" t="e">
        <f>#REF!</f>
        <v>#REF!</v>
      </c>
      <c r="H35" s="186" t="e">
        <f>#REF!</f>
        <v>#REF!</v>
      </c>
      <c r="I35" s="112" t="e">
        <f>#REF! &amp;"+"  &amp;#REF! &amp; "=" &amp;#REF!</f>
        <v>#REF!</v>
      </c>
      <c r="J35" s="117" t="e">
        <f>#REF!</f>
        <v>#REF!</v>
      </c>
    </row>
    <row r="36" spans="1:10" ht="15.75" customHeight="1" x14ac:dyDescent="0.25">
      <c r="A36" s="97"/>
      <c r="B36" s="113"/>
      <c r="C36" s="113"/>
      <c r="D36" s="113"/>
      <c r="E36" s="113"/>
      <c r="F36" s="97"/>
      <c r="G36" s="121" t="s">
        <v>154</v>
      </c>
      <c r="H36" s="120"/>
      <c r="I36" s="113"/>
      <c r="J36" s="113"/>
    </row>
    <row r="37" spans="1:10" x14ac:dyDescent="0.25">
      <c r="A37" s="497" t="s">
        <v>155</v>
      </c>
      <c r="B37" s="497"/>
      <c r="C37" s="497"/>
      <c r="D37" s="497"/>
      <c r="E37" s="497"/>
      <c r="F37" s="497"/>
      <c r="G37" s="497"/>
      <c r="H37" s="497"/>
      <c r="I37" s="497"/>
    </row>
    <row r="38" spans="1:10" ht="21.2" customHeight="1" x14ac:dyDescent="0.25">
      <c r="A38" s="498"/>
      <c r="B38" s="498"/>
      <c r="C38" s="472" t="s">
        <v>156</v>
      </c>
      <c r="D38" s="472"/>
      <c r="E38" s="472" t="s">
        <v>157</v>
      </c>
      <c r="F38" s="472"/>
      <c r="G38" s="472" t="s">
        <v>158</v>
      </c>
      <c r="H38" s="472"/>
      <c r="I38" s="472"/>
    </row>
    <row r="39" spans="1:10" ht="13.5" customHeight="1" x14ac:dyDescent="0.25">
      <c r="A39" s="472" t="s">
        <v>159</v>
      </c>
      <c r="B39" s="472"/>
      <c r="C39" s="494"/>
      <c r="D39" s="494"/>
      <c r="E39" s="494"/>
      <c r="F39" s="494"/>
      <c r="G39" s="494"/>
      <c r="H39" s="494"/>
      <c r="I39" s="494"/>
    </row>
    <row r="40" spans="1:10" ht="7.5" customHeight="1" x14ac:dyDescent="0.25">
      <c r="A40" s="113"/>
      <c r="B40" s="106"/>
      <c r="C40" s="106"/>
      <c r="D40" s="106"/>
      <c r="E40" s="106"/>
      <c r="F40" s="106"/>
      <c r="G40" s="106"/>
      <c r="H40" s="106"/>
      <c r="I40" s="106"/>
    </row>
    <row r="41" spans="1:10" ht="12.75" customHeight="1" x14ac:dyDescent="0.25">
      <c r="A41" s="499" t="s">
        <v>160</v>
      </c>
      <c r="B41" s="499"/>
      <c r="C41" s="499"/>
      <c r="D41" s="499"/>
      <c r="E41" s="499"/>
      <c r="F41" s="499"/>
      <c r="G41" s="499"/>
      <c r="H41" s="499"/>
      <c r="I41" s="499"/>
    </row>
    <row r="42" spans="1:10" ht="12.75" customHeight="1" x14ac:dyDescent="0.25">
      <c r="A42" s="494" t="s">
        <v>161</v>
      </c>
      <c r="B42" s="494"/>
      <c r="C42" s="494"/>
      <c r="D42" s="494"/>
      <c r="E42" s="494"/>
      <c r="F42" s="494"/>
      <c r="G42" s="494"/>
      <c r="H42" s="494"/>
      <c r="I42" s="494"/>
    </row>
    <row r="43" spans="1:10" x14ac:dyDescent="0.25">
      <c r="A43" s="479" t="s">
        <v>162</v>
      </c>
      <c r="B43" s="479"/>
      <c r="C43" s="479"/>
      <c r="D43" s="479"/>
      <c r="E43" s="479" t="s">
        <v>163</v>
      </c>
      <c r="F43" s="479"/>
      <c r="G43" s="479"/>
      <c r="H43" s="479"/>
      <c r="I43" s="479"/>
    </row>
    <row r="44" spans="1:10" x14ac:dyDescent="0.25">
      <c r="A44" s="471" t="s">
        <v>164</v>
      </c>
      <c r="B44" s="471"/>
      <c r="C44" s="471"/>
      <c r="D44" s="471"/>
      <c r="E44" s="502">
        <v>0</v>
      </c>
      <c r="F44" s="502"/>
      <c r="G44" s="502"/>
      <c r="H44" s="502"/>
      <c r="I44" s="502"/>
    </row>
    <row r="45" spans="1:10" x14ac:dyDescent="0.25">
      <c r="A45" s="471" t="s">
        <v>165</v>
      </c>
      <c r="B45" s="471"/>
      <c r="C45" s="471"/>
      <c r="D45" s="471"/>
      <c r="E45" s="502">
        <v>0</v>
      </c>
      <c r="F45" s="502"/>
      <c r="G45" s="502"/>
      <c r="H45" s="502"/>
      <c r="I45" s="502"/>
    </row>
    <row r="46" spans="1:10" x14ac:dyDescent="0.25">
      <c r="A46" s="471" t="s">
        <v>166</v>
      </c>
      <c r="B46" s="471"/>
      <c r="C46" s="471"/>
      <c r="D46" s="471"/>
      <c r="E46" s="502">
        <v>1</v>
      </c>
      <c r="F46" s="502"/>
      <c r="G46" s="502"/>
      <c r="H46" s="502"/>
      <c r="I46" s="502"/>
    </row>
    <row r="47" spans="1:10" x14ac:dyDescent="0.25">
      <c r="A47" s="471" t="s">
        <v>167</v>
      </c>
      <c r="B47" s="471"/>
      <c r="C47" s="471"/>
      <c r="D47" s="471"/>
      <c r="E47" s="503">
        <v>2</v>
      </c>
      <c r="F47" s="504"/>
      <c r="G47" s="504"/>
      <c r="H47" s="504"/>
      <c r="I47" s="505"/>
    </row>
    <row r="48" spans="1:10" ht="6" customHeight="1" x14ac:dyDescent="0.25"/>
    <row r="49" spans="1:9" ht="17.25" customHeight="1" x14ac:dyDescent="0.25">
      <c r="A49" s="499" t="s">
        <v>168</v>
      </c>
      <c r="B49" s="499"/>
      <c r="C49" s="499"/>
      <c r="D49" s="499"/>
      <c r="E49" s="499"/>
      <c r="F49" s="499"/>
      <c r="G49" s="499"/>
      <c r="H49" s="499"/>
      <c r="I49" s="499"/>
    </row>
    <row r="50" spans="1:9" x14ac:dyDescent="0.25">
      <c r="A50" s="500" t="s">
        <v>169</v>
      </c>
      <c r="B50" s="500"/>
      <c r="C50" s="500"/>
      <c r="D50" s="500"/>
      <c r="E50" s="501">
        <v>0</v>
      </c>
      <c r="F50" s="501"/>
      <c r="G50" s="501"/>
      <c r="H50" s="501"/>
      <c r="I50" s="501"/>
    </row>
  </sheetData>
  <mergeCells count="80">
    <mergeCell ref="A50:D50"/>
    <mergeCell ref="E50:I50"/>
    <mergeCell ref="A43:D43"/>
    <mergeCell ref="E43:I43"/>
    <mergeCell ref="A44:D44"/>
    <mergeCell ref="E44:I44"/>
    <mergeCell ref="A45:D45"/>
    <mergeCell ref="E45:I45"/>
    <mergeCell ref="A46:D46"/>
    <mergeCell ref="E46:I46"/>
    <mergeCell ref="A47:D47"/>
    <mergeCell ref="E47:I47"/>
    <mergeCell ref="A49:I49"/>
    <mergeCell ref="A42:I42"/>
    <mergeCell ref="A31:J31"/>
    <mergeCell ref="A32:E32"/>
    <mergeCell ref="F32:J32"/>
    <mergeCell ref="A37:I37"/>
    <mergeCell ref="A38:B38"/>
    <mergeCell ref="C38:D38"/>
    <mergeCell ref="E38:F38"/>
    <mergeCell ref="G38:I38"/>
    <mergeCell ref="A39:B39"/>
    <mergeCell ref="C39:D39"/>
    <mergeCell ref="E39:F39"/>
    <mergeCell ref="G39:I39"/>
    <mergeCell ref="A41:I41"/>
    <mergeCell ref="F29:G29"/>
    <mergeCell ref="I29:J29"/>
    <mergeCell ref="A22:B22"/>
    <mergeCell ref="D22:E22"/>
    <mergeCell ref="F22:G22"/>
    <mergeCell ref="H22:J22"/>
    <mergeCell ref="A26:J26"/>
    <mergeCell ref="A27:D27"/>
    <mergeCell ref="E27:J27"/>
    <mergeCell ref="F28:G28"/>
    <mergeCell ref="I28:J28"/>
    <mergeCell ref="A23:B23"/>
    <mergeCell ref="D23:E23"/>
    <mergeCell ref="F23:G23"/>
    <mergeCell ref="H23:J23"/>
    <mergeCell ref="A21:B21"/>
    <mergeCell ref="D21:E21"/>
    <mergeCell ref="F21:G21"/>
    <mergeCell ref="H21:J21"/>
    <mergeCell ref="A16:C16"/>
    <mergeCell ref="D16:F16"/>
    <mergeCell ref="G16:J16"/>
    <mergeCell ref="A17:C17"/>
    <mergeCell ref="D17:F17"/>
    <mergeCell ref="G17:J17"/>
    <mergeCell ref="A19:J19"/>
    <mergeCell ref="A20:B20"/>
    <mergeCell ref="D20:E20"/>
    <mergeCell ref="F20:G20"/>
    <mergeCell ref="H20:J20"/>
    <mergeCell ref="A15:C15"/>
    <mergeCell ref="D15:F15"/>
    <mergeCell ref="G15:J15"/>
    <mergeCell ref="B9:C9"/>
    <mergeCell ref="D9:E9"/>
    <mergeCell ref="F9:J9"/>
    <mergeCell ref="B10:C10"/>
    <mergeCell ref="D10:E10"/>
    <mergeCell ref="F10:J10"/>
    <mergeCell ref="F11:J11"/>
    <mergeCell ref="A13:J13"/>
    <mergeCell ref="A14:C14"/>
    <mergeCell ref="D14:F14"/>
    <mergeCell ref="G14:J14"/>
    <mergeCell ref="B8:C8"/>
    <mergeCell ref="D8:E8"/>
    <mergeCell ref="F8:J8"/>
    <mergeCell ref="A1:E1"/>
    <mergeCell ref="A6:J6"/>
    <mergeCell ref="B7:C7"/>
    <mergeCell ref="D7:E7"/>
    <mergeCell ref="F7:J7"/>
    <mergeCell ref="F1:H1"/>
  </mergeCells>
  <pageMargins left="0.25" right="0.25" top="0.47" bottom="0.49" header="0.3" footer="0.3"/>
  <pageSetup paperSize="9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rgb="FF00B0F0"/>
  </sheetPr>
  <dimension ref="A1"/>
  <sheetViews>
    <sheetView workbookViewId="0">
      <selection activeCell="R14" sqref="R14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C000"/>
  </sheetPr>
  <dimension ref="A1:R36"/>
  <sheetViews>
    <sheetView view="pageBreakPreview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34" sqref="F34:G34"/>
    </sheetView>
  </sheetViews>
  <sheetFormatPr defaultRowHeight="15" x14ac:dyDescent="0.25"/>
  <cols>
    <col min="1" max="1" width="6.28515625" customWidth="1"/>
    <col min="2" max="2" width="6.7109375" customWidth="1"/>
    <col min="3" max="3" width="6.5703125" bestFit="1" customWidth="1"/>
    <col min="4" max="4" width="6.7109375" customWidth="1"/>
    <col min="5" max="5" width="0.5703125" customWidth="1"/>
    <col min="6" max="6" width="7.140625" customWidth="1"/>
    <col min="7" max="7" width="7.85546875" customWidth="1"/>
    <col min="8" max="8" width="6.42578125" customWidth="1"/>
    <col min="9" max="10" width="0.5703125" customWidth="1"/>
    <col min="11" max="11" width="6" customWidth="1"/>
    <col min="12" max="13" width="5.5703125" customWidth="1"/>
    <col min="14" max="14" width="6.5703125" customWidth="1"/>
    <col min="15" max="15" width="6.7109375" customWidth="1"/>
    <col min="16" max="16" width="7.5703125" customWidth="1"/>
  </cols>
  <sheetData>
    <row r="1" spans="1:18" ht="21" x14ac:dyDescent="0.35">
      <c r="A1" s="370" t="s">
        <v>95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</row>
    <row r="2" spans="1:18" s="48" customFormat="1" ht="24.75" customHeight="1" x14ac:dyDescent="0.25">
      <c r="A2" s="46" t="s">
        <v>1</v>
      </c>
      <c r="B2" s="429" t="str">
        <f>MANDAL</f>
        <v>XYZ</v>
      </c>
      <c r="C2" s="429"/>
      <c r="D2" s="429"/>
      <c r="E2" s="47"/>
      <c r="F2" s="427" t="s">
        <v>2</v>
      </c>
      <c r="G2" s="427"/>
      <c r="H2" s="506" t="str">
        <f>SCHOOL</f>
        <v>ZPHS ABC</v>
      </c>
      <c r="I2" s="507"/>
      <c r="J2" s="507"/>
      <c r="K2" s="508"/>
      <c r="L2" s="427" t="s">
        <v>3</v>
      </c>
      <c r="M2" s="427"/>
      <c r="N2" s="429">
        <f>MONTH</f>
        <v>43831</v>
      </c>
      <c r="O2" s="429"/>
      <c r="P2" s="429"/>
    </row>
    <row r="3" spans="1:18" ht="22.5" customHeight="1" x14ac:dyDescent="0.25">
      <c r="A3" s="417" t="s">
        <v>4</v>
      </c>
      <c r="B3" s="419" t="s">
        <v>22</v>
      </c>
      <c r="C3" s="420"/>
      <c r="D3" s="420"/>
      <c r="E3" s="423"/>
      <c r="F3" s="509" t="s">
        <v>11</v>
      </c>
      <c r="G3" s="510"/>
      <c r="H3" s="510"/>
      <c r="I3" s="425"/>
      <c r="J3" s="423"/>
      <c r="K3" s="419" t="s">
        <v>96</v>
      </c>
      <c r="L3" s="420"/>
      <c r="M3" s="420"/>
      <c r="N3" s="419" t="s">
        <v>26</v>
      </c>
      <c r="O3" s="420"/>
      <c r="P3" s="420"/>
    </row>
    <row r="4" spans="1:18" x14ac:dyDescent="0.25">
      <c r="A4" s="418"/>
      <c r="B4" s="38" t="s">
        <v>13</v>
      </c>
      <c r="C4" s="38" t="s">
        <v>14</v>
      </c>
      <c r="D4" s="38" t="s">
        <v>15</v>
      </c>
      <c r="E4" s="423"/>
      <c r="F4" s="39" t="s">
        <v>13</v>
      </c>
      <c r="G4" s="39" t="s">
        <v>14</v>
      </c>
      <c r="H4" s="39" t="s">
        <v>15</v>
      </c>
      <c r="I4" s="423"/>
      <c r="J4" s="423"/>
      <c r="K4" s="39" t="s">
        <v>13</v>
      </c>
      <c r="L4" s="39" t="s">
        <v>14</v>
      </c>
      <c r="M4" s="39" t="s">
        <v>15</v>
      </c>
      <c r="N4" s="38" t="s">
        <v>13</v>
      </c>
      <c r="O4" s="38" t="s">
        <v>14</v>
      </c>
      <c r="P4" s="38" t="s">
        <v>15</v>
      </c>
    </row>
    <row r="5" spans="1:18" ht="21" x14ac:dyDescent="0.35">
      <c r="A5" s="18">
        <v>1</v>
      </c>
      <c r="B5" s="42">
        <f>'PRIMARY INFORMATION'!$C$9</f>
        <v>120</v>
      </c>
      <c r="C5" s="42">
        <f>'PRIMARY INFORMATION'!$C$10</f>
        <v>110</v>
      </c>
      <c r="D5" s="42">
        <f>SUM(B5:C5)</f>
        <v>230</v>
      </c>
      <c r="E5" s="423"/>
      <c r="F5" s="41"/>
      <c r="G5" s="41"/>
      <c r="H5" s="42">
        <f>SUM(F5:G5)</f>
        <v>0</v>
      </c>
      <c r="I5" s="423"/>
      <c r="J5" s="423"/>
      <c r="K5" s="42" t="e">
        <f>#REF!</f>
        <v>#REF!</v>
      </c>
      <c r="L5" s="42" t="e">
        <f>'9-10-MDM&amp;EGG'!#REF!</f>
        <v>#REF!</v>
      </c>
      <c r="M5" s="42" t="e">
        <f>SUM(K5:L5)</f>
        <v>#REF!</v>
      </c>
      <c r="N5" s="42" t="e">
        <f>B5+F5-K5</f>
        <v>#REF!</v>
      </c>
      <c r="O5" s="42" t="e">
        <f>C5+G5-L5</f>
        <v>#REF!</v>
      </c>
      <c r="P5" s="42" t="e">
        <f>SUM(N5:O5)</f>
        <v>#REF!</v>
      </c>
    </row>
    <row r="6" spans="1:18" ht="21" x14ac:dyDescent="0.35">
      <c r="A6" s="18">
        <v>2</v>
      </c>
      <c r="B6" s="44" t="e">
        <f t="shared" ref="B6:C21" si="0">N5</f>
        <v>#REF!</v>
      </c>
      <c r="C6" s="44" t="e">
        <f t="shared" si="0"/>
        <v>#REF!</v>
      </c>
      <c r="D6" s="42" t="e">
        <f>SUM(B6:C6)</f>
        <v>#REF!</v>
      </c>
      <c r="E6" s="423"/>
      <c r="F6" s="41"/>
      <c r="G6" s="41"/>
      <c r="H6" s="42">
        <f t="shared" ref="H6:H35" si="1">SUM(F6:G6)</f>
        <v>0</v>
      </c>
      <c r="I6" s="423"/>
      <c r="J6" s="423"/>
      <c r="K6" s="42" t="e">
        <f>#REF!</f>
        <v>#REF!</v>
      </c>
      <c r="L6" s="42" t="e">
        <f>'9-10-MDM&amp;EGG'!#REF!</f>
        <v>#REF!</v>
      </c>
      <c r="M6" s="42" t="e">
        <f t="shared" ref="M6:M35" si="2">SUM(K6:L6)</f>
        <v>#REF!</v>
      </c>
      <c r="N6" s="42" t="e">
        <f>B6+F6-K6</f>
        <v>#REF!</v>
      </c>
      <c r="O6" s="42" t="e">
        <f t="shared" ref="O6:O35" si="3">C6+G6-L6</f>
        <v>#REF!</v>
      </c>
      <c r="P6" s="42" t="e">
        <f t="shared" ref="P6:P35" si="4">SUM(N6:O6)</f>
        <v>#REF!</v>
      </c>
    </row>
    <row r="7" spans="1:18" ht="21" x14ac:dyDescent="0.35">
      <c r="A7" s="18">
        <v>3</v>
      </c>
      <c r="B7" s="44" t="e">
        <f t="shared" si="0"/>
        <v>#REF!</v>
      </c>
      <c r="C7" s="44" t="e">
        <f t="shared" si="0"/>
        <v>#REF!</v>
      </c>
      <c r="D7" s="42" t="e">
        <f t="shared" ref="D7:D35" si="5">SUM(B7:C7)</f>
        <v>#REF!</v>
      </c>
      <c r="E7" s="423"/>
      <c r="F7" s="41"/>
      <c r="G7" s="41"/>
      <c r="H7" s="42">
        <f t="shared" si="1"/>
        <v>0</v>
      </c>
      <c r="I7" s="423"/>
      <c r="J7" s="423"/>
      <c r="K7" s="42" t="e">
        <f>#REF!</f>
        <v>#REF!</v>
      </c>
      <c r="L7" s="42" t="e">
        <f>'9-10-MDM&amp;EGG'!#REF!</f>
        <v>#REF!</v>
      </c>
      <c r="M7" s="42" t="e">
        <f t="shared" si="2"/>
        <v>#REF!</v>
      </c>
      <c r="N7" s="42" t="e">
        <f t="shared" ref="N7:N35" si="6">B7+F7-K7</f>
        <v>#REF!</v>
      </c>
      <c r="O7" s="42" t="e">
        <f t="shared" si="3"/>
        <v>#REF!</v>
      </c>
      <c r="P7" s="42" t="e">
        <f t="shared" si="4"/>
        <v>#REF!</v>
      </c>
    </row>
    <row r="8" spans="1:18" ht="21" x14ac:dyDescent="0.35">
      <c r="A8" s="18">
        <v>4</v>
      </c>
      <c r="B8" s="44" t="e">
        <f t="shared" si="0"/>
        <v>#REF!</v>
      </c>
      <c r="C8" s="44" t="e">
        <f t="shared" si="0"/>
        <v>#REF!</v>
      </c>
      <c r="D8" s="42" t="e">
        <f t="shared" si="5"/>
        <v>#REF!</v>
      </c>
      <c r="E8" s="423"/>
      <c r="F8" s="41"/>
      <c r="G8" s="41"/>
      <c r="H8" s="42">
        <f t="shared" si="1"/>
        <v>0</v>
      </c>
      <c r="I8" s="423"/>
      <c r="J8" s="423"/>
      <c r="K8" s="42" t="e">
        <f>#REF!</f>
        <v>#REF!</v>
      </c>
      <c r="L8" s="42" t="e">
        <f>'9-10-MDM&amp;EGG'!#REF!</f>
        <v>#REF!</v>
      </c>
      <c r="M8" s="42" t="e">
        <f t="shared" si="2"/>
        <v>#REF!</v>
      </c>
      <c r="N8" s="42" t="e">
        <f t="shared" si="6"/>
        <v>#REF!</v>
      </c>
      <c r="O8" s="42" t="e">
        <f t="shared" si="3"/>
        <v>#REF!</v>
      </c>
      <c r="P8" s="42" t="e">
        <f t="shared" si="4"/>
        <v>#REF!</v>
      </c>
    </row>
    <row r="9" spans="1:18" ht="21" x14ac:dyDescent="0.35">
      <c r="A9" s="18">
        <v>5</v>
      </c>
      <c r="B9" s="44" t="e">
        <f t="shared" si="0"/>
        <v>#REF!</v>
      </c>
      <c r="C9" s="44" t="e">
        <f t="shared" si="0"/>
        <v>#REF!</v>
      </c>
      <c r="D9" s="42" t="e">
        <f t="shared" si="5"/>
        <v>#REF!</v>
      </c>
      <c r="E9" s="423"/>
      <c r="F9" s="40"/>
      <c r="G9" s="40"/>
      <c r="H9" s="42">
        <f t="shared" si="1"/>
        <v>0</v>
      </c>
      <c r="I9" s="423"/>
      <c r="J9" s="423"/>
      <c r="K9" s="42" t="e">
        <f>#REF!</f>
        <v>#REF!</v>
      </c>
      <c r="L9" s="42" t="e">
        <f>'9-10-MDM&amp;EGG'!#REF!</f>
        <v>#REF!</v>
      </c>
      <c r="M9" s="42" t="e">
        <f t="shared" si="2"/>
        <v>#REF!</v>
      </c>
      <c r="N9" s="42" t="e">
        <f t="shared" si="6"/>
        <v>#REF!</v>
      </c>
      <c r="O9" s="42" t="e">
        <f t="shared" si="3"/>
        <v>#REF!</v>
      </c>
      <c r="P9" s="42" t="e">
        <f t="shared" si="4"/>
        <v>#REF!</v>
      </c>
    </row>
    <row r="10" spans="1:18" ht="21" x14ac:dyDescent="0.35">
      <c r="A10" s="18">
        <v>6</v>
      </c>
      <c r="B10" s="44" t="e">
        <f t="shared" si="0"/>
        <v>#REF!</v>
      </c>
      <c r="C10" s="44" t="e">
        <f t="shared" si="0"/>
        <v>#REF!</v>
      </c>
      <c r="D10" s="42" t="e">
        <f t="shared" si="5"/>
        <v>#REF!</v>
      </c>
      <c r="E10" s="423"/>
      <c r="F10" s="41"/>
      <c r="G10" s="41"/>
      <c r="H10" s="42">
        <f t="shared" si="1"/>
        <v>0</v>
      </c>
      <c r="I10" s="423"/>
      <c r="J10" s="423"/>
      <c r="K10" s="42" t="e">
        <f>#REF!</f>
        <v>#REF!</v>
      </c>
      <c r="L10" s="42" t="e">
        <f>'9-10-MDM&amp;EGG'!#REF!</f>
        <v>#REF!</v>
      </c>
      <c r="M10" s="42" t="e">
        <f t="shared" si="2"/>
        <v>#REF!</v>
      </c>
      <c r="N10" s="42" t="e">
        <f t="shared" si="6"/>
        <v>#REF!</v>
      </c>
      <c r="O10" s="42" t="e">
        <f t="shared" si="3"/>
        <v>#REF!</v>
      </c>
      <c r="P10" s="42" t="e">
        <f t="shared" si="4"/>
        <v>#REF!</v>
      </c>
    </row>
    <row r="11" spans="1:18" ht="21" x14ac:dyDescent="0.35">
      <c r="A11" s="18">
        <v>7</v>
      </c>
      <c r="B11" s="44" t="e">
        <f t="shared" si="0"/>
        <v>#REF!</v>
      </c>
      <c r="C11" s="44" t="e">
        <f t="shared" si="0"/>
        <v>#REF!</v>
      </c>
      <c r="D11" s="42" t="e">
        <f t="shared" si="5"/>
        <v>#REF!</v>
      </c>
      <c r="E11" s="423"/>
      <c r="F11" s="41"/>
      <c r="G11" s="41"/>
      <c r="H11" s="42">
        <f t="shared" si="1"/>
        <v>0</v>
      </c>
      <c r="I11" s="423"/>
      <c r="J11" s="423"/>
      <c r="K11" s="42" t="e">
        <f>#REF!</f>
        <v>#REF!</v>
      </c>
      <c r="L11" s="42" t="e">
        <f>'9-10-MDM&amp;EGG'!#REF!</f>
        <v>#REF!</v>
      </c>
      <c r="M11" s="42" t="e">
        <f t="shared" si="2"/>
        <v>#REF!</v>
      </c>
      <c r="N11" s="42" t="e">
        <f t="shared" si="6"/>
        <v>#REF!</v>
      </c>
      <c r="O11" s="42" t="e">
        <f t="shared" si="3"/>
        <v>#REF!</v>
      </c>
      <c r="P11" s="42" t="e">
        <f t="shared" si="4"/>
        <v>#REF!</v>
      </c>
    </row>
    <row r="12" spans="1:18" ht="21" x14ac:dyDescent="0.35">
      <c r="A12" s="18">
        <v>8</v>
      </c>
      <c r="B12" s="44" t="e">
        <f t="shared" si="0"/>
        <v>#REF!</v>
      </c>
      <c r="C12" s="44" t="e">
        <f t="shared" si="0"/>
        <v>#REF!</v>
      </c>
      <c r="D12" s="42" t="e">
        <f t="shared" si="5"/>
        <v>#REF!</v>
      </c>
      <c r="E12" s="423"/>
      <c r="F12" s="41"/>
      <c r="G12" s="41"/>
      <c r="H12" s="42">
        <f t="shared" si="1"/>
        <v>0</v>
      </c>
      <c r="I12" s="423"/>
      <c r="J12" s="423"/>
      <c r="K12" s="42" t="e">
        <f>#REF!</f>
        <v>#REF!</v>
      </c>
      <c r="L12" s="42" t="e">
        <f>'9-10-MDM&amp;EGG'!#REF!</f>
        <v>#REF!</v>
      </c>
      <c r="M12" s="42" t="e">
        <f t="shared" si="2"/>
        <v>#REF!</v>
      </c>
      <c r="N12" s="42" t="e">
        <f t="shared" si="6"/>
        <v>#REF!</v>
      </c>
      <c r="O12" s="42" t="e">
        <f t="shared" si="3"/>
        <v>#REF!</v>
      </c>
      <c r="P12" s="42" t="e">
        <f t="shared" si="4"/>
        <v>#REF!</v>
      </c>
    </row>
    <row r="13" spans="1:18" ht="21" x14ac:dyDescent="0.35">
      <c r="A13" s="18">
        <v>9</v>
      </c>
      <c r="B13" s="44" t="e">
        <f t="shared" si="0"/>
        <v>#REF!</v>
      </c>
      <c r="C13" s="44" t="e">
        <f t="shared" si="0"/>
        <v>#REF!</v>
      </c>
      <c r="D13" s="42" t="e">
        <f t="shared" si="5"/>
        <v>#REF!</v>
      </c>
      <c r="E13" s="423"/>
      <c r="F13" s="41"/>
      <c r="G13" s="41"/>
      <c r="H13" s="42">
        <f t="shared" si="1"/>
        <v>0</v>
      </c>
      <c r="I13" s="423"/>
      <c r="J13" s="423"/>
      <c r="K13" s="42" t="e">
        <f>#REF!</f>
        <v>#REF!</v>
      </c>
      <c r="L13" s="42" t="e">
        <f>'9-10-MDM&amp;EGG'!#REF!</f>
        <v>#REF!</v>
      </c>
      <c r="M13" s="42" t="e">
        <f t="shared" si="2"/>
        <v>#REF!</v>
      </c>
      <c r="N13" s="42" t="e">
        <f t="shared" si="6"/>
        <v>#REF!</v>
      </c>
      <c r="O13" s="42" t="e">
        <f t="shared" si="3"/>
        <v>#REF!</v>
      </c>
      <c r="P13" s="42" t="e">
        <f t="shared" si="4"/>
        <v>#REF!</v>
      </c>
    </row>
    <row r="14" spans="1:18" ht="21" x14ac:dyDescent="0.35">
      <c r="A14" s="18">
        <v>10</v>
      </c>
      <c r="B14" s="44" t="e">
        <f t="shared" si="0"/>
        <v>#REF!</v>
      </c>
      <c r="C14" s="44" t="e">
        <f t="shared" si="0"/>
        <v>#REF!</v>
      </c>
      <c r="D14" s="42" t="e">
        <f t="shared" si="5"/>
        <v>#REF!</v>
      </c>
      <c r="E14" s="423"/>
      <c r="F14" s="41"/>
      <c r="G14" s="41"/>
      <c r="H14" s="42">
        <f t="shared" si="1"/>
        <v>0</v>
      </c>
      <c r="I14" s="423"/>
      <c r="J14" s="423"/>
      <c r="K14" s="42" t="e">
        <f>#REF!</f>
        <v>#REF!</v>
      </c>
      <c r="L14" s="42" t="e">
        <f>'9-10-MDM&amp;EGG'!#REF!</f>
        <v>#REF!</v>
      </c>
      <c r="M14" s="42" t="e">
        <f t="shared" si="2"/>
        <v>#REF!</v>
      </c>
      <c r="N14" s="42" t="e">
        <f t="shared" si="6"/>
        <v>#REF!</v>
      </c>
      <c r="O14" s="42" t="e">
        <f t="shared" si="3"/>
        <v>#REF!</v>
      </c>
      <c r="P14" s="42" t="e">
        <f t="shared" si="4"/>
        <v>#REF!</v>
      </c>
    </row>
    <row r="15" spans="1:18" ht="21" x14ac:dyDescent="0.35">
      <c r="A15" s="18">
        <v>11</v>
      </c>
      <c r="B15" s="44" t="e">
        <f t="shared" si="0"/>
        <v>#REF!</v>
      </c>
      <c r="C15" s="44" t="e">
        <f t="shared" si="0"/>
        <v>#REF!</v>
      </c>
      <c r="D15" s="42" t="e">
        <f t="shared" si="5"/>
        <v>#REF!</v>
      </c>
      <c r="E15" s="423"/>
      <c r="F15" s="41"/>
      <c r="G15" s="41"/>
      <c r="H15" s="42">
        <f t="shared" si="1"/>
        <v>0</v>
      </c>
      <c r="I15" s="423"/>
      <c r="J15" s="423"/>
      <c r="K15" s="42" t="e">
        <f>#REF!</f>
        <v>#REF!</v>
      </c>
      <c r="L15" s="42" t="e">
        <f>'9-10-MDM&amp;EGG'!#REF!</f>
        <v>#REF!</v>
      </c>
      <c r="M15" s="42" t="e">
        <f t="shared" si="2"/>
        <v>#REF!</v>
      </c>
      <c r="N15" s="42" t="e">
        <f t="shared" si="6"/>
        <v>#REF!</v>
      </c>
      <c r="O15" s="42" t="e">
        <f t="shared" si="3"/>
        <v>#REF!</v>
      </c>
      <c r="P15" s="42" t="e">
        <f t="shared" si="4"/>
        <v>#REF!</v>
      </c>
    </row>
    <row r="16" spans="1:18" ht="21" x14ac:dyDescent="0.35">
      <c r="A16" s="18">
        <v>12</v>
      </c>
      <c r="B16" s="44" t="e">
        <f t="shared" si="0"/>
        <v>#REF!</v>
      </c>
      <c r="C16" s="44" t="e">
        <f t="shared" si="0"/>
        <v>#REF!</v>
      </c>
      <c r="D16" s="42" t="e">
        <f t="shared" si="5"/>
        <v>#REF!</v>
      </c>
      <c r="E16" s="423"/>
      <c r="F16" s="41"/>
      <c r="G16" s="41"/>
      <c r="H16" s="42">
        <f t="shared" si="1"/>
        <v>0</v>
      </c>
      <c r="I16" s="423"/>
      <c r="J16" s="423"/>
      <c r="K16" s="42" t="e">
        <f>#REF!</f>
        <v>#REF!</v>
      </c>
      <c r="L16" s="42" t="e">
        <f>'9-10-MDM&amp;EGG'!#REF!</f>
        <v>#REF!</v>
      </c>
      <c r="M16" s="42" t="e">
        <f t="shared" si="2"/>
        <v>#REF!</v>
      </c>
      <c r="N16" s="42" t="e">
        <f t="shared" si="6"/>
        <v>#REF!</v>
      </c>
      <c r="O16" s="42" t="e">
        <f t="shared" si="3"/>
        <v>#REF!</v>
      </c>
      <c r="P16" s="42" t="e">
        <f t="shared" si="4"/>
        <v>#REF!</v>
      </c>
    </row>
    <row r="17" spans="1:16" ht="21" x14ac:dyDescent="0.35">
      <c r="A17" s="18">
        <v>13</v>
      </c>
      <c r="B17" s="44" t="e">
        <f t="shared" si="0"/>
        <v>#REF!</v>
      </c>
      <c r="C17" s="44" t="e">
        <f t="shared" si="0"/>
        <v>#REF!</v>
      </c>
      <c r="D17" s="42" t="e">
        <f t="shared" si="5"/>
        <v>#REF!</v>
      </c>
      <c r="E17" s="423"/>
      <c r="F17" s="41"/>
      <c r="G17" s="41"/>
      <c r="H17" s="42">
        <f t="shared" si="1"/>
        <v>0</v>
      </c>
      <c r="I17" s="423"/>
      <c r="J17" s="423"/>
      <c r="K17" s="42" t="e">
        <f>#REF!</f>
        <v>#REF!</v>
      </c>
      <c r="L17" s="42" t="e">
        <f>'9-10-MDM&amp;EGG'!#REF!</f>
        <v>#REF!</v>
      </c>
      <c r="M17" s="42" t="e">
        <f t="shared" si="2"/>
        <v>#REF!</v>
      </c>
      <c r="N17" s="42" t="e">
        <f t="shared" si="6"/>
        <v>#REF!</v>
      </c>
      <c r="O17" s="42" t="e">
        <f t="shared" si="3"/>
        <v>#REF!</v>
      </c>
      <c r="P17" s="42" t="e">
        <f t="shared" si="4"/>
        <v>#REF!</v>
      </c>
    </row>
    <row r="18" spans="1:16" ht="21" x14ac:dyDescent="0.35">
      <c r="A18" s="18">
        <v>14</v>
      </c>
      <c r="B18" s="44" t="e">
        <f t="shared" si="0"/>
        <v>#REF!</v>
      </c>
      <c r="C18" s="44" t="e">
        <f t="shared" si="0"/>
        <v>#REF!</v>
      </c>
      <c r="D18" s="42" t="e">
        <f t="shared" si="5"/>
        <v>#REF!</v>
      </c>
      <c r="E18" s="423"/>
      <c r="F18" s="41"/>
      <c r="G18" s="41"/>
      <c r="H18" s="42">
        <f t="shared" si="1"/>
        <v>0</v>
      </c>
      <c r="I18" s="423"/>
      <c r="J18" s="423"/>
      <c r="K18" s="42" t="e">
        <f>#REF!</f>
        <v>#REF!</v>
      </c>
      <c r="L18" s="42" t="e">
        <f>'9-10-MDM&amp;EGG'!#REF!</f>
        <v>#REF!</v>
      </c>
      <c r="M18" s="42" t="e">
        <f t="shared" si="2"/>
        <v>#REF!</v>
      </c>
      <c r="N18" s="42" t="e">
        <f t="shared" si="6"/>
        <v>#REF!</v>
      </c>
      <c r="O18" s="42" t="e">
        <f t="shared" si="3"/>
        <v>#REF!</v>
      </c>
      <c r="P18" s="42" t="e">
        <f t="shared" si="4"/>
        <v>#REF!</v>
      </c>
    </row>
    <row r="19" spans="1:16" ht="21" x14ac:dyDescent="0.35">
      <c r="A19" s="18">
        <v>15</v>
      </c>
      <c r="B19" s="44" t="e">
        <f t="shared" si="0"/>
        <v>#REF!</v>
      </c>
      <c r="C19" s="44" t="e">
        <f t="shared" si="0"/>
        <v>#REF!</v>
      </c>
      <c r="D19" s="42" t="e">
        <f t="shared" si="5"/>
        <v>#REF!</v>
      </c>
      <c r="E19" s="423"/>
      <c r="F19" s="41"/>
      <c r="G19" s="41"/>
      <c r="H19" s="42">
        <f t="shared" si="1"/>
        <v>0</v>
      </c>
      <c r="I19" s="423"/>
      <c r="J19" s="423"/>
      <c r="K19" s="42" t="e">
        <f>#REF!</f>
        <v>#REF!</v>
      </c>
      <c r="L19" s="42" t="e">
        <f>'9-10-MDM&amp;EGG'!#REF!</f>
        <v>#REF!</v>
      </c>
      <c r="M19" s="42" t="e">
        <f t="shared" si="2"/>
        <v>#REF!</v>
      </c>
      <c r="N19" s="42" t="e">
        <f t="shared" si="6"/>
        <v>#REF!</v>
      </c>
      <c r="O19" s="42" t="e">
        <f t="shared" si="3"/>
        <v>#REF!</v>
      </c>
      <c r="P19" s="42" t="e">
        <f t="shared" si="4"/>
        <v>#REF!</v>
      </c>
    </row>
    <row r="20" spans="1:16" ht="21" x14ac:dyDescent="0.35">
      <c r="A20" s="18">
        <v>16</v>
      </c>
      <c r="B20" s="44" t="e">
        <f t="shared" si="0"/>
        <v>#REF!</v>
      </c>
      <c r="C20" s="44" t="e">
        <f t="shared" si="0"/>
        <v>#REF!</v>
      </c>
      <c r="D20" s="42" t="e">
        <f t="shared" si="5"/>
        <v>#REF!</v>
      </c>
      <c r="E20" s="423"/>
      <c r="F20" s="41"/>
      <c r="G20" s="41"/>
      <c r="H20" s="42">
        <f t="shared" si="1"/>
        <v>0</v>
      </c>
      <c r="I20" s="423"/>
      <c r="J20" s="423"/>
      <c r="K20" s="42" t="e">
        <f>#REF!</f>
        <v>#REF!</v>
      </c>
      <c r="L20" s="42" t="e">
        <f>'9-10-MDM&amp;EGG'!#REF!</f>
        <v>#REF!</v>
      </c>
      <c r="M20" s="42" t="e">
        <f t="shared" si="2"/>
        <v>#REF!</v>
      </c>
      <c r="N20" s="42" t="e">
        <f t="shared" si="6"/>
        <v>#REF!</v>
      </c>
      <c r="O20" s="42" t="e">
        <f t="shared" si="3"/>
        <v>#REF!</v>
      </c>
      <c r="P20" s="42" t="e">
        <f t="shared" si="4"/>
        <v>#REF!</v>
      </c>
    </row>
    <row r="21" spans="1:16" ht="21" x14ac:dyDescent="0.35">
      <c r="A21" s="18">
        <v>17</v>
      </c>
      <c r="B21" s="44" t="e">
        <f t="shared" si="0"/>
        <v>#REF!</v>
      </c>
      <c r="C21" s="44" t="e">
        <f t="shared" si="0"/>
        <v>#REF!</v>
      </c>
      <c r="D21" s="42" t="e">
        <f t="shared" si="5"/>
        <v>#REF!</v>
      </c>
      <c r="E21" s="423"/>
      <c r="F21" s="41"/>
      <c r="G21" s="41"/>
      <c r="H21" s="42">
        <f t="shared" si="1"/>
        <v>0</v>
      </c>
      <c r="I21" s="423"/>
      <c r="J21" s="423"/>
      <c r="K21" s="42" t="e">
        <f>#REF!</f>
        <v>#REF!</v>
      </c>
      <c r="L21" s="42" t="e">
        <f>'9-10-MDM&amp;EGG'!#REF!</f>
        <v>#REF!</v>
      </c>
      <c r="M21" s="42" t="e">
        <f t="shared" si="2"/>
        <v>#REF!</v>
      </c>
      <c r="N21" s="42" t="e">
        <f t="shared" si="6"/>
        <v>#REF!</v>
      </c>
      <c r="O21" s="42" t="e">
        <f t="shared" si="3"/>
        <v>#REF!</v>
      </c>
      <c r="P21" s="42" t="e">
        <f t="shared" si="4"/>
        <v>#REF!</v>
      </c>
    </row>
    <row r="22" spans="1:16" ht="21" x14ac:dyDescent="0.35">
      <c r="A22" s="18">
        <v>18</v>
      </c>
      <c r="B22" s="44" t="e">
        <f t="shared" ref="B22:C35" si="7">N21</f>
        <v>#REF!</v>
      </c>
      <c r="C22" s="44" t="e">
        <f t="shared" si="7"/>
        <v>#REF!</v>
      </c>
      <c r="D22" s="42" t="e">
        <f t="shared" si="5"/>
        <v>#REF!</v>
      </c>
      <c r="E22" s="423"/>
      <c r="F22" s="41"/>
      <c r="G22" s="41"/>
      <c r="H22" s="42">
        <f t="shared" si="1"/>
        <v>0</v>
      </c>
      <c r="I22" s="423"/>
      <c r="J22" s="423"/>
      <c r="K22" s="42" t="e">
        <f>#REF!</f>
        <v>#REF!</v>
      </c>
      <c r="L22" s="42" t="e">
        <f>'9-10-MDM&amp;EGG'!#REF!</f>
        <v>#REF!</v>
      </c>
      <c r="M22" s="42" t="e">
        <f t="shared" si="2"/>
        <v>#REF!</v>
      </c>
      <c r="N22" s="42" t="e">
        <f t="shared" si="6"/>
        <v>#REF!</v>
      </c>
      <c r="O22" s="42" t="e">
        <f t="shared" si="3"/>
        <v>#REF!</v>
      </c>
      <c r="P22" s="42" t="e">
        <f t="shared" si="4"/>
        <v>#REF!</v>
      </c>
    </row>
    <row r="23" spans="1:16" ht="21" x14ac:dyDescent="0.35">
      <c r="A23" s="18">
        <v>19</v>
      </c>
      <c r="B23" s="44" t="e">
        <f t="shared" si="7"/>
        <v>#REF!</v>
      </c>
      <c r="C23" s="44" t="e">
        <f t="shared" si="7"/>
        <v>#REF!</v>
      </c>
      <c r="D23" s="42" t="e">
        <f t="shared" si="5"/>
        <v>#REF!</v>
      </c>
      <c r="E23" s="423"/>
      <c r="F23" s="41"/>
      <c r="G23" s="41"/>
      <c r="H23" s="42">
        <f t="shared" si="1"/>
        <v>0</v>
      </c>
      <c r="I23" s="423"/>
      <c r="J23" s="423"/>
      <c r="K23" s="42" t="e">
        <f>#REF!</f>
        <v>#REF!</v>
      </c>
      <c r="L23" s="42" t="e">
        <f>'9-10-MDM&amp;EGG'!#REF!</f>
        <v>#REF!</v>
      </c>
      <c r="M23" s="42" t="e">
        <f t="shared" si="2"/>
        <v>#REF!</v>
      </c>
      <c r="N23" s="42" t="e">
        <f t="shared" si="6"/>
        <v>#REF!</v>
      </c>
      <c r="O23" s="42" t="e">
        <f t="shared" si="3"/>
        <v>#REF!</v>
      </c>
      <c r="P23" s="42" t="e">
        <f t="shared" si="4"/>
        <v>#REF!</v>
      </c>
    </row>
    <row r="24" spans="1:16" ht="21" x14ac:dyDescent="0.35">
      <c r="A24" s="18">
        <v>20</v>
      </c>
      <c r="B24" s="44" t="e">
        <f t="shared" si="7"/>
        <v>#REF!</v>
      </c>
      <c r="C24" s="44" t="e">
        <f t="shared" si="7"/>
        <v>#REF!</v>
      </c>
      <c r="D24" s="42" t="e">
        <f t="shared" si="5"/>
        <v>#REF!</v>
      </c>
      <c r="E24" s="423"/>
      <c r="F24" s="41"/>
      <c r="G24" s="41"/>
      <c r="H24" s="42">
        <f t="shared" si="1"/>
        <v>0</v>
      </c>
      <c r="I24" s="423"/>
      <c r="J24" s="423"/>
      <c r="K24" s="42" t="e">
        <f>#REF!</f>
        <v>#REF!</v>
      </c>
      <c r="L24" s="42" t="e">
        <f>'9-10-MDM&amp;EGG'!#REF!</f>
        <v>#REF!</v>
      </c>
      <c r="M24" s="42" t="e">
        <f t="shared" si="2"/>
        <v>#REF!</v>
      </c>
      <c r="N24" s="42" t="e">
        <f t="shared" si="6"/>
        <v>#REF!</v>
      </c>
      <c r="O24" s="42" t="e">
        <f t="shared" si="3"/>
        <v>#REF!</v>
      </c>
      <c r="P24" s="42" t="e">
        <f t="shared" si="4"/>
        <v>#REF!</v>
      </c>
    </row>
    <row r="25" spans="1:16" ht="21" x14ac:dyDescent="0.35">
      <c r="A25" s="18">
        <v>21</v>
      </c>
      <c r="B25" s="44" t="e">
        <f t="shared" si="7"/>
        <v>#REF!</v>
      </c>
      <c r="C25" s="44" t="e">
        <f t="shared" si="7"/>
        <v>#REF!</v>
      </c>
      <c r="D25" s="42" t="e">
        <f t="shared" si="5"/>
        <v>#REF!</v>
      </c>
      <c r="E25" s="423"/>
      <c r="F25" s="41"/>
      <c r="G25" s="41"/>
      <c r="H25" s="42">
        <f t="shared" si="1"/>
        <v>0</v>
      </c>
      <c r="I25" s="423"/>
      <c r="J25" s="423"/>
      <c r="K25" s="42" t="e">
        <f>#REF!</f>
        <v>#REF!</v>
      </c>
      <c r="L25" s="42" t="e">
        <f>'9-10-MDM&amp;EGG'!#REF!</f>
        <v>#REF!</v>
      </c>
      <c r="M25" s="42" t="e">
        <f t="shared" si="2"/>
        <v>#REF!</v>
      </c>
      <c r="N25" s="42" t="e">
        <f t="shared" si="6"/>
        <v>#REF!</v>
      </c>
      <c r="O25" s="42" t="e">
        <f t="shared" si="3"/>
        <v>#REF!</v>
      </c>
      <c r="P25" s="42" t="e">
        <f t="shared" si="4"/>
        <v>#REF!</v>
      </c>
    </row>
    <row r="26" spans="1:16" ht="21" x14ac:dyDescent="0.35">
      <c r="A26" s="18">
        <v>22</v>
      </c>
      <c r="B26" s="44" t="e">
        <f t="shared" si="7"/>
        <v>#REF!</v>
      </c>
      <c r="C26" s="44" t="e">
        <f t="shared" si="7"/>
        <v>#REF!</v>
      </c>
      <c r="D26" s="42" t="e">
        <f t="shared" si="5"/>
        <v>#REF!</v>
      </c>
      <c r="E26" s="423"/>
      <c r="F26" s="41"/>
      <c r="G26" s="41"/>
      <c r="H26" s="42">
        <f t="shared" si="1"/>
        <v>0</v>
      </c>
      <c r="I26" s="423"/>
      <c r="J26" s="423"/>
      <c r="K26" s="42" t="e">
        <f>#REF!</f>
        <v>#REF!</v>
      </c>
      <c r="L26" s="42" t="e">
        <f>'9-10-MDM&amp;EGG'!#REF!</f>
        <v>#REF!</v>
      </c>
      <c r="M26" s="42" t="e">
        <f t="shared" si="2"/>
        <v>#REF!</v>
      </c>
      <c r="N26" s="42" t="e">
        <f t="shared" si="6"/>
        <v>#REF!</v>
      </c>
      <c r="O26" s="42" t="e">
        <f t="shared" si="3"/>
        <v>#REF!</v>
      </c>
      <c r="P26" s="42" t="e">
        <f t="shared" si="4"/>
        <v>#REF!</v>
      </c>
    </row>
    <row r="27" spans="1:16" ht="21" x14ac:dyDescent="0.35">
      <c r="A27" s="18">
        <v>23</v>
      </c>
      <c r="B27" s="44" t="e">
        <f t="shared" si="7"/>
        <v>#REF!</v>
      </c>
      <c r="C27" s="44" t="e">
        <f t="shared" si="7"/>
        <v>#REF!</v>
      </c>
      <c r="D27" s="42" t="e">
        <f t="shared" si="5"/>
        <v>#REF!</v>
      </c>
      <c r="E27" s="423"/>
      <c r="F27" s="41"/>
      <c r="G27" s="41"/>
      <c r="H27" s="42">
        <f t="shared" si="1"/>
        <v>0</v>
      </c>
      <c r="I27" s="423"/>
      <c r="J27" s="423"/>
      <c r="K27" s="42" t="e">
        <f>#REF!</f>
        <v>#REF!</v>
      </c>
      <c r="L27" s="42" t="e">
        <f>'9-10-MDM&amp;EGG'!#REF!</f>
        <v>#REF!</v>
      </c>
      <c r="M27" s="42" t="e">
        <f t="shared" si="2"/>
        <v>#REF!</v>
      </c>
      <c r="N27" s="42" t="e">
        <f t="shared" si="6"/>
        <v>#REF!</v>
      </c>
      <c r="O27" s="42" t="e">
        <f t="shared" si="3"/>
        <v>#REF!</v>
      </c>
      <c r="P27" s="42" t="e">
        <f t="shared" si="4"/>
        <v>#REF!</v>
      </c>
    </row>
    <row r="28" spans="1:16" ht="21" x14ac:dyDescent="0.35">
      <c r="A28" s="18">
        <v>24</v>
      </c>
      <c r="B28" s="44" t="e">
        <f t="shared" si="7"/>
        <v>#REF!</v>
      </c>
      <c r="C28" s="44" t="e">
        <f t="shared" si="7"/>
        <v>#REF!</v>
      </c>
      <c r="D28" s="42" t="e">
        <f t="shared" si="5"/>
        <v>#REF!</v>
      </c>
      <c r="E28" s="423"/>
      <c r="F28" s="41"/>
      <c r="G28" s="41"/>
      <c r="H28" s="42">
        <f t="shared" si="1"/>
        <v>0</v>
      </c>
      <c r="I28" s="423"/>
      <c r="J28" s="423"/>
      <c r="K28" s="42" t="e">
        <f>#REF!</f>
        <v>#REF!</v>
      </c>
      <c r="L28" s="42" t="e">
        <f>'9-10-MDM&amp;EGG'!#REF!</f>
        <v>#REF!</v>
      </c>
      <c r="M28" s="42" t="e">
        <f t="shared" si="2"/>
        <v>#REF!</v>
      </c>
      <c r="N28" s="42" t="e">
        <f t="shared" si="6"/>
        <v>#REF!</v>
      </c>
      <c r="O28" s="42" t="e">
        <f t="shared" si="3"/>
        <v>#REF!</v>
      </c>
      <c r="P28" s="42" t="e">
        <f t="shared" si="4"/>
        <v>#REF!</v>
      </c>
    </row>
    <row r="29" spans="1:16" ht="21" x14ac:dyDescent="0.35">
      <c r="A29" s="18">
        <v>25</v>
      </c>
      <c r="B29" s="44" t="e">
        <f t="shared" si="7"/>
        <v>#REF!</v>
      </c>
      <c r="C29" s="44" t="e">
        <f t="shared" si="7"/>
        <v>#REF!</v>
      </c>
      <c r="D29" s="42" t="e">
        <f t="shared" si="5"/>
        <v>#REF!</v>
      </c>
      <c r="E29" s="423"/>
      <c r="F29" s="41"/>
      <c r="G29" s="41"/>
      <c r="H29" s="42">
        <f t="shared" si="1"/>
        <v>0</v>
      </c>
      <c r="I29" s="423"/>
      <c r="J29" s="423"/>
      <c r="K29" s="42" t="e">
        <f>#REF!</f>
        <v>#REF!</v>
      </c>
      <c r="L29" s="42" t="e">
        <f>'9-10-MDM&amp;EGG'!#REF!</f>
        <v>#REF!</v>
      </c>
      <c r="M29" s="42" t="e">
        <f t="shared" si="2"/>
        <v>#REF!</v>
      </c>
      <c r="N29" s="42" t="e">
        <f t="shared" si="6"/>
        <v>#REF!</v>
      </c>
      <c r="O29" s="42" t="e">
        <f t="shared" si="3"/>
        <v>#REF!</v>
      </c>
      <c r="P29" s="42" t="e">
        <f t="shared" si="4"/>
        <v>#REF!</v>
      </c>
    </row>
    <row r="30" spans="1:16" ht="21" x14ac:dyDescent="0.35">
      <c r="A30" s="18">
        <v>26</v>
      </c>
      <c r="B30" s="44" t="e">
        <f t="shared" si="7"/>
        <v>#REF!</v>
      </c>
      <c r="C30" s="44" t="e">
        <f t="shared" si="7"/>
        <v>#REF!</v>
      </c>
      <c r="D30" s="42" t="e">
        <f t="shared" si="5"/>
        <v>#REF!</v>
      </c>
      <c r="E30" s="423"/>
      <c r="F30" s="41"/>
      <c r="G30" s="41"/>
      <c r="H30" s="42">
        <f t="shared" si="1"/>
        <v>0</v>
      </c>
      <c r="I30" s="423"/>
      <c r="J30" s="423"/>
      <c r="K30" s="42" t="e">
        <f>#REF!</f>
        <v>#REF!</v>
      </c>
      <c r="L30" s="42" t="e">
        <f>'9-10-MDM&amp;EGG'!#REF!</f>
        <v>#REF!</v>
      </c>
      <c r="M30" s="42" t="e">
        <f t="shared" si="2"/>
        <v>#REF!</v>
      </c>
      <c r="N30" s="42" t="e">
        <f t="shared" si="6"/>
        <v>#REF!</v>
      </c>
      <c r="O30" s="42" t="e">
        <f t="shared" si="3"/>
        <v>#REF!</v>
      </c>
      <c r="P30" s="42" t="e">
        <f t="shared" si="4"/>
        <v>#REF!</v>
      </c>
    </row>
    <row r="31" spans="1:16" ht="21" x14ac:dyDescent="0.35">
      <c r="A31" s="18">
        <v>27</v>
      </c>
      <c r="B31" s="44" t="e">
        <f t="shared" si="7"/>
        <v>#REF!</v>
      </c>
      <c r="C31" s="44" t="e">
        <f t="shared" si="7"/>
        <v>#REF!</v>
      </c>
      <c r="D31" s="42" t="e">
        <f t="shared" si="5"/>
        <v>#REF!</v>
      </c>
      <c r="E31" s="423"/>
      <c r="F31" s="41"/>
      <c r="G31" s="41"/>
      <c r="H31" s="42">
        <f t="shared" si="1"/>
        <v>0</v>
      </c>
      <c r="I31" s="423"/>
      <c r="J31" s="423"/>
      <c r="K31" s="42" t="e">
        <f>#REF!</f>
        <v>#REF!</v>
      </c>
      <c r="L31" s="42" t="e">
        <f>'9-10-MDM&amp;EGG'!#REF!</f>
        <v>#REF!</v>
      </c>
      <c r="M31" s="42" t="e">
        <f t="shared" si="2"/>
        <v>#REF!</v>
      </c>
      <c r="N31" s="42" t="e">
        <f t="shared" si="6"/>
        <v>#REF!</v>
      </c>
      <c r="O31" s="42" t="e">
        <f t="shared" si="3"/>
        <v>#REF!</v>
      </c>
      <c r="P31" s="42" t="e">
        <f t="shared" si="4"/>
        <v>#REF!</v>
      </c>
    </row>
    <row r="32" spans="1:16" ht="21" x14ac:dyDescent="0.35">
      <c r="A32" s="18">
        <v>28</v>
      </c>
      <c r="B32" s="44" t="e">
        <f t="shared" si="7"/>
        <v>#REF!</v>
      </c>
      <c r="C32" s="44" t="e">
        <f t="shared" si="7"/>
        <v>#REF!</v>
      </c>
      <c r="D32" s="42" t="e">
        <f t="shared" si="5"/>
        <v>#REF!</v>
      </c>
      <c r="E32" s="423"/>
      <c r="F32" s="41"/>
      <c r="G32" s="41"/>
      <c r="H32" s="42">
        <f t="shared" si="1"/>
        <v>0</v>
      </c>
      <c r="I32" s="423"/>
      <c r="J32" s="423"/>
      <c r="K32" s="42" t="e">
        <f>#REF!</f>
        <v>#REF!</v>
      </c>
      <c r="L32" s="42" t="e">
        <f>'9-10-MDM&amp;EGG'!#REF!</f>
        <v>#REF!</v>
      </c>
      <c r="M32" s="42" t="e">
        <f t="shared" si="2"/>
        <v>#REF!</v>
      </c>
      <c r="N32" s="42" t="e">
        <f t="shared" si="6"/>
        <v>#REF!</v>
      </c>
      <c r="O32" s="42" t="e">
        <f t="shared" si="3"/>
        <v>#REF!</v>
      </c>
      <c r="P32" s="42" t="e">
        <f t="shared" si="4"/>
        <v>#REF!</v>
      </c>
    </row>
    <row r="33" spans="1:16" ht="21" x14ac:dyDescent="0.35">
      <c r="A33" s="18">
        <v>29</v>
      </c>
      <c r="B33" s="44" t="e">
        <f t="shared" si="7"/>
        <v>#REF!</v>
      </c>
      <c r="C33" s="44" t="e">
        <f t="shared" si="7"/>
        <v>#REF!</v>
      </c>
      <c r="D33" s="42" t="e">
        <f t="shared" si="5"/>
        <v>#REF!</v>
      </c>
      <c r="E33" s="423"/>
      <c r="F33" s="41"/>
      <c r="G33" s="41"/>
      <c r="H33" s="42">
        <f t="shared" si="1"/>
        <v>0</v>
      </c>
      <c r="I33" s="423"/>
      <c r="J33" s="423"/>
      <c r="K33" s="42" t="e">
        <f>#REF!</f>
        <v>#REF!</v>
      </c>
      <c r="L33" s="42" t="e">
        <f>'9-10-MDM&amp;EGG'!#REF!</f>
        <v>#REF!</v>
      </c>
      <c r="M33" s="42" t="e">
        <f t="shared" si="2"/>
        <v>#REF!</v>
      </c>
      <c r="N33" s="42" t="e">
        <f t="shared" si="6"/>
        <v>#REF!</v>
      </c>
      <c r="O33" s="42" t="e">
        <f t="shared" si="3"/>
        <v>#REF!</v>
      </c>
      <c r="P33" s="42" t="e">
        <f t="shared" si="4"/>
        <v>#REF!</v>
      </c>
    </row>
    <row r="34" spans="1:16" ht="21" x14ac:dyDescent="0.35">
      <c r="A34" s="18">
        <v>30</v>
      </c>
      <c r="B34" s="44" t="e">
        <f t="shared" si="7"/>
        <v>#REF!</v>
      </c>
      <c r="C34" s="44" t="e">
        <f t="shared" si="7"/>
        <v>#REF!</v>
      </c>
      <c r="D34" s="42" t="e">
        <f t="shared" si="5"/>
        <v>#REF!</v>
      </c>
      <c r="E34" s="423"/>
      <c r="F34" s="41"/>
      <c r="G34" s="41"/>
      <c r="H34" s="42">
        <f t="shared" si="1"/>
        <v>0</v>
      </c>
      <c r="I34" s="423"/>
      <c r="J34" s="423"/>
      <c r="K34" s="42" t="e">
        <f>#REF!</f>
        <v>#REF!</v>
      </c>
      <c r="L34" s="42" t="e">
        <f>'9-10-MDM&amp;EGG'!#REF!</f>
        <v>#REF!</v>
      </c>
      <c r="M34" s="42" t="e">
        <f t="shared" si="2"/>
        <v>#REF!</v>
      </c>
      <c r="N34" s="42" t="e">
        <f t="shared" si="6"/>
        <v>#REF!</v>
      </c>
      <c r="O34" s="42" t="e">
        <f t="shared" si="3"/>
        <v>#REF!</v>
      </c>
      <c r="P34" s="42" t="e">
        <f t="shared" si="4"/>
        <v>#REF!</v>
      </c>
    </row>
    <row r="35" spans="1:16" ht="21" x14ac:dyDescent="0.35">
      <c r="A35" s="25">
        <v>31</v>
      </c>
      <c r="B35" s="44" t="e">
        <f t="shared" si="7"/>
        <v>#REF!</v>
      </c>
      <c r="C35" s="44" t="e">
        <f t="shared" si="7"/>
        <v>#REF!</v>
      </c>
      <c r="D35" s="42" t="e">
        <f t="shared" si="5"/>
        <v>#REF!</v>
      </c>
      <c r="E35" s="423"/>
      <c r="F35" s="41"/>
      <c r="G35" s="41"/>
      <c r="H35" s="42">
        <f t="shared" si="1"/>
        <v>0</v>
      </c>
      <c r="I35" s="423"/>
      <c r="J35" s="423"/>
      <c r="K35" s="42" t="e">
        <f>#REF!</f>
        <v>#REF!</v>
      </c>
      <c r="L35" s="42" t="e">
        <f>'9-10-MDM&amp;EGG'!#REF!</f>
        <v>#REF!</v>
      </c>
      <c r="M35" s="42" t="e">
        <f t="shared" si="2"/>
        <v>#REF!</v>
      </c>
      <c r="N35" s="42" t="e">
        <f t="shared" si="6"/>
        <v>#REF!</v>
      </c>
      <c r="O35" s="42" t="e">
        <f t="shared" si="3"/>
        <v>#REF!</v>
      </c>
      <c r="P35" s="42" t="e">
        <f t="shared" si="4"/>
        <v>#REF!</v>
      </c>
    </row>
    <row r="36" spans="1:16" x14ac:dyDescent="0.25">
      <c r="A36" s="26"/>
      <c r="B36" s="45"/>
      <c r="C36" s="45"/>
      <c r="D36" s="45"/>
      <c r="E36" s="424"/>
      <c r="F36" s="45">
        <f>SUM(F5:F35)</f>
        <v>0</v>
      </c>
      <c r="G36" s="45">
        <f>SUM(G5:G35)</f>
        <v>0</v>
      </c>
      <c r="H36" s="45">
        <f t="shared" ref="H36" si="8">SUM(F36:G36)</f>
        <v>0</v>
      </c>
      <c r="I36" s="424"/>
      <c r="J36" s="424"/>
      <c r="K36" s="45" t="e">
        <f>SUM(K5:K35)</f>
        <v>#REF!</v>
      </c>
      <c r="L36" s="45" t="e">
        <f>SUM(L5:L35)</f>
        <v>#REF!</v>
      </c>
      <c r="M36" s="45" t="e">
        <f t="shared" ref="M36" si="9">SUM(K36:L36)</f>
        <v>#REF!</v>
      </c>
      <c r="N36" s="45"/>
      <c r="O36" s="45"/>
      <c r="P36" s="45"/>
    </row>
  </sheetData>
  <mergeCells count="14">
    <mergeCell ref="K3:M3"/>
    <mergeCell ref="N3:P3"/>
    <mergeCell ref="A3:A4"/>
    <mergeCell ref="B3:D3"/>
    <mergeCell ref="E3:E36"/>
    <mergeCell ref="F3:H3"/>
    <mergeCell ref="I3:I36"/>
    <mergeCell ref="J3:J36"/>
    <mergeCell ref="A1:R1"/>
    <mergeCell ref="B2:D2"/>
    <mergeCell ref="F2:G2"/>
    <mergeCell ref="H2:K2"/>
    <mergeCell ref="L2:M2"/>
    <mergeCell ref="N2:P2"/>
  </mergeCells>
  <pageMargins left="0.7" right="0.26" top="0.38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W46"/>
  <sheetViews>
    <sheetView view="pageBreakPreview" zoomScaleNormal="85" zoomScaleSheetLayoutView="10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A39" sqref="A39:Q41"/>
    </sheetView>
  </sheetViews>
  <sheetFormatPr defaultRowHeight="15" x14ac:dyDescent="0.25"/>
  <cols>
    <col min="1" max="1" width="4.28515625" style="158" customWidth="1"/>
    <col min="2" max="2" width="3.28515625" style="148" customWidth="1"/>
    <col min="3" max="3" width="7.140625" style="148" customWidth="1"/>
    <col min="4" max="4" width="6" style="148" customWidth="1"/>
    <col min="5" max="5" width="6.42578125" style="148" customWidth="1"/>
    <col min="6" max="7" width="2.140625" style="148" customWidth="1"/>
    <col min="8" max="8" width="6.42578125" style="3" customWidth="1"/>
    <col min="9" max="9" width="6.42578125" style="148" customWidth="1"/>
    <col min="10" max="11" width="2.28515625" style="148" customWidth="1"/>
    <col min="12" max="12" width="6.85546875" style="3" customWidth="1"/>
    <col min="13" max="13" width="6.42578125" style="148" customWidth="1"/>
    <col min="14" max="14" width="8.42578125" style="148" customWidth="1"/>
    <col min="15" max="15" width="2.28515625" style="148" customWidth="1"/>
    <col min="16" max="16" width="2.42578125" style="148" customWidth="1"/>
    <col min="17" max="17" width="9" style="148" customWidth="1"/>
    <col min="18" max="18" width="8.42578125" style="148" customWidth="1"/>
    <col min="19" max="19" width="0.28515625" style="148" customWidth="1"/>
    <col min="20" max="20" width="1.85546875" style="148" customWidth="1"/>
    <col min="21" max="21" width="11.5703125" style="3" customWidth="1"/>
    <col min="22" max="23" width="13.5703125" style="3" customWidth="1"/>
    <col min="24" max="16384" width="9.140625" style="3"/>
  </cols>
  <sheetData>
    <row r="1" spans="1:23" ht="20.25" customHeight="1" x14ac:dyDescent="0.35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150" t="s">
        <v>14</v>
      </c>
      <c r="S1" s="150"/>
      <c r="T1" s="150"/>
      <c r="U1" s="4"/>
    </row>
    <row r="2" spans="1:23" ht="18.75" x14ac:dyDescent="0.3">
      <c r="A2" s="151" t="s">
        <v>70</v>
      </c>
      <c r="C2" s="148" t="str">
        <f>MANDAL</f>
        <v>XYZ</v>
      </c>
      <c r="E2" s="148" t="s">
        <v>71</v>
      </c>
      <c r="G2" s="148" t="str">
        <f>SCHOOL</f>
        <v>ZPHS ABC</v>
      </c>
      <c r="M2" s="148" t="s">
        <v>72</v>
      </c>
      <c r="O2" s="512">
        <f>MONTH</f>
        <v>43831</v>
      </c>
      <c r="P2" s="513"/>
      <c r="Q2" s="513"/>
      <c r="R2" s="513"/>
      <c r="S2" s="165"/>
      <c r="T2" s="165"/>
      <c r="V2" s="3" t="s">
        <v>17</v>
      </c>
      <c r="W2" s="55">
        <f>'PRIMARY INFORMATION'!$C$10</f>
        <v>110</v>
      </c>
    </row>
    <row r="3" spans="1:23" ht="18.75" x14ac:dyDescent="0.3">
      <c r="A3" s="152" t="s">
        <v>38</v>
      </c>
      <c r="E3" s="148" t="str">
        <f>GROUP</f>
        <v>ABCDEF</v>
      </c>
      <c r="K3" s="514" t="s">
        <v>74</v>
      </c>
      <c r="L3" s="514"/>
      <c r="M3" s="514"/>
      <c r="N3" s="515">
        <f>ACCNO</f>
        <v>1234567900</v>
      </c>
      <c r="O3" s="515"/>
      <c r="P3" s="515"/>
      <c r="Q3" s="515"/>
      <c r="R3" s="515"/>
      <c r="S3" s="165"/>
      <c r="T3" s="165"/>
    </row>
    <row r="4" spans="1:23" ht="33" customHeight="1" x14ac:dyDescent="0.25">
      <c r="A4" s="516" t="s">
        <v>75</v>
      </c>
      <c r="B4" s="517" t="s">
        <v>76</v>
      </c>
      <c r="C4" s="517"/>
      <c r="D4" s="517"/>
      <c r="E4" s="518" t="s">
        <v>15</v>
      </c>
      <c r="F4" s="519" t="s">
        <v>77</v>
      </c>
      <c r="G4" s="519"/>
      <c r="H4" s="519"/>
      <c r="I4" s="518" t="s">
        <v>15</v>
      </c>
      <c r="J4" s="519" t="s">
        <v>170</v>
      </c>
      <c r="K4" s="519"/>
      <c r="L4" s="519"/>
      <c r="M4" s="518" t="s">
        <v>15</v>
      </c>
      <c r="N4" s="522" t="s">
        <v>78</v>
      </c>
      <c r="O4" s="518" t="s">
        <v>79</v>
      </c>
      <c r="P4" s="518"/>
      <c r="Q4" s="518"/>
      <c r="R4" s="523" t="s">
        <v>15</v>
      </c>
      <c r="S4" s="166"/>
      <c r="T4" s="167"/>
      <c r="U4" s="52" t="s">
        <v>80</v>
      </c>
      <c r="V4" s="3" t="s">
        <v>81</v>
      </c>
      <c r="W4" s="3" t="s">
        <v>11</v>
      </c>
    </row>
    <row r="5" spans="1:23" x14ac:dyDescent="0.25">
      <c r="A5" s="516"/>
      <c r="B5" s="149" t="s">
        <v>82</v>
      </c>
      <c r="C5" s="149" t="s">
        <v>84</v>
      </c>
      <c r="D5" s="149"/>
      <c r="E5" s="518"/>
      <c r="F5" s="149" t="s">
        <v>82</v>
      </c>
      <c r="G5" s="149" t="s">
        <v>84</v>
      </c>
      <c r="H5" s="2"/>
      <c r="I5" s="518"/>
      <c r="J5" s="149" t="s">
        <v>82</v>
      </c>
      <c r="K5" s="149" t="s">
        <v>84</v>
      </c>
      <c r="L5" s="2"/>
      <c r="M5" s="518"/>
      <c r="N5" s="522"/>
      <c r="O5" s="149" t="s">
        <v>82</v>
      </c>
      <c r="P5" s="149" t="s">
        <v>84</v>
      </c>
      <c r="Q5" s="149" t="s">
        <v>83</v>
      </c>
      <c r="R5" s="523"/>
      <c r="S5" s="166"/>
      <c r="T5" s="167"/>
      <c r="U5" s="53"/>
    </row>
    <row r="6" spans="1:23" x14ac:dyDescent="0.25">
      <c r="A6" s="153" t="e">
        <f>#REF!</f>
        <v>#REF!</v>
      </c>
      <c r="B6" s="520" t="e">
        <f>IF(LEN(#REF!)=0,"",#REF!)</f>
        <v>#REF!</v>
      </c>
      <c r="C6" s="521"/>
      <c r="D6" s="141">
        <v>159</v>
      </c>
      <c r="E6" s="141" t="e">
        <f>SUM(B6:D6)</f>
        <v>#REF!</v>
      </c>
      <c r="F6" s="141"/>
      <c r="G6" s="141"/>
      <c r="H6" s="8"/>
      <c r="I6" s="141">
        <f>SUM(F6:H6)</f>
        <v>0</v>
      </c>
      <c r="J6" s="141"/>
      <c r="K6" s="141"/>
      <c r="L6" s="8"/>
      <c r="M6" s="141">
        <f>SUM(J6:L6)</f>
        <v>0</v>
      </c>
      <c r="N6" s="141">
        <v>6</v>
      </c>
      <c r="O6" s="141"/>
      <c r="P6" s="141"/>
      <c r="Q6" s="141">
        <f>M6*N6</f>
        <v>0</v>
      </c>
      <c r="R6" s="168">
        <f>SUM(O6:Q6)</f>
        <v>0</v>
      </c>
      <c r="S6" s="169"/>
      <c r="T6" s="169"/>
      <c r="U6" s="5">
        <f>M6*150/1000</f>
        <v>0</v>
      </c>
      <c r="V6" s="54">
        <f>($W$2)-U6</f>
        <v>110</v>
      </c>
      <c r="W6" s="55"/>
    </row>
    <row r="7" spans="1:23" x14ac:dyDescent="0.25">
      <c r="A7" s="153" t="e">
        <f>#REF!</f>
        <v>#REF!</v>
      </c>
      <c r="B7" s="520" t="e">
        <f>IF(LEN(#REF!)=0,"",#REF!)</f>
        <v>#REF!</v>
      </c>
      <c r="C7" s="521"/>
      <c r="D7" s="141">
        <f>D6</f>
        <v>159</v>
      </c>
      <c r="E7" s="141" t="e">
        <f t="shared" ref="E7:E36" si="0">SUM(B7:D7)</f>
        <v>#REF!</v>
      </c>
      <c r="F7" s="141"/>
      <c r="G7" s="141"/>
      <c r="H7" s="8"/>
      <c r="I7" s="141">
        <f t="shared" ref="I7:I36" si="1">SUM(F7:H7)</f>
        <v>0</v>
      </c>
      <c r="J7" s="141"/>
      <c r="K7" s="141"/>
      <c r="L7" s="8"/>
      <c r="M7" s="141">
        <f t="shared" ref="M7:M36" si="2">SUM(J7:L7)</f>
        <v>0</v>
      </c>
      <c r="N7" s="141">
        <v>6</v>
      </c>
      <c r="O7" s="141"/>
      <c r="P7" s="141"/>
      <c r="Q7" s="141">
        <f>M7*N7</f>
        <v>0</v>
      </c>
      <c r="R7" s="168">
        <f>SUM(O7:Q7)</f>
        <v>0</v>
      </c>
      <c r="S7" s="169"/>
      <c r="T7" s="169"/>
      <c r="U7" s="5">
        <f t="shared" ref="U7:U37" si="3">M7*150/1000</f>
        <v>0</v>
      </c>
      <c r="V7" s="5">
        <f>(V6+W6)-U7</f>
        <v>110</v>
      </c>
      <c r="W7" s="55"/>
    </row>
    <row r="8" spans="1:23" x14ac:dyDescent="0.25">
      <c r="A8" s="153" t="e">
        <f>#REF!</f>
        <v>#REF!</v>
      </c>
      <c r="B8" s="520" t="e">
        <f>IF(LEN(#REF!)=0,"",#REF!)</f>
        <v>#REF!</v>
      </c>
      <c r="C8" s="521"/>
      <c r="D8" s="141">
        <f t="shared" ref="D8:D36" si="4">D7</f>
        <v>159</v>
      </c>
      <c r="E8" s="141" t="e">
        <f t="shared" si="0"/>
        <v>#REF!</v>
      </c>
      <c r="F8" s="141"/>
      <c r="G8" s="141"/>
      <c r="H8" s="8"/>
      <c r="I8" s="141">
        <f t="shared" si="1"/>
        <v>0</v>
      </c>
      <c r="J8" s="141"/>
      <c r="K8" s="141"/>
      <c r="L8" s="8"/>
      <c r="M8" s="141">
        <f t="shared" si="2"/>
        <v>0</v>
      </c>
      <c r="N8" s="141">
        <v>6</v>
      </c>
      <c r="O8" s="141"/>
      <c r="P8" s="141"/>
      <c r="Q8" s="141">
        <f t="shared" ref="Q8:Q36" si="5">M8*N8</f>
        <v>0</v>
      </c>
      <c r="R8" s="168">
        <f>SUM(O8:Q8)</f>
        <v>0</v>
      </c>
      <c r="S8" s="169"/>
      <c r="T8" s="169"/>
      <c r="U8" s="5">
        <f t="shared" si="3"/>
        <v>0</v>
      </c>
      <c r="V8" s="5">
        <f t="shared" ref="V8:V37" si="6">(V7+W7)-U8</f>
        <v>110</v>
      </c>
      <c r="W8" s="55"/>
    </row>
    <row r="9" spans="1:23" x14ac:dyDescent="0.25">
      <c r="A9" s="153" t="e">
        <f>#REF!</f>
        <v>#REF!</v>
      </c>
      <c r="B9" s="520" t="e">
        <f>IF(LEN(#REF!)=0,"",#REF!)</f>
        <v>#REF!</v>
      </c>
      <c r="C9" s="521"/>
      <c r="D9" s="141">
        <f t="shared" si="4"/>
        <v>159</v>
      </c>
      <c r="E9" s="141" t="e">
        <f t="shared" si="0"/>
        <v>#REF!</v>
      </c>
      <c r="F9" s="141"/>
      <c r="G9" s="141"/>
      <c r="H9" s="8"/>
      <c r="I9" s="141">
        <f t="shared" si="1"/>
        <v>0</v>
      </c>
      <c r="J9" s="141"/>
      <c r="K9" s="141"/>
      <c r="L9" s="8"/>
      <c r="M9" s="141">
        <f t="shared" si="2"/>
        <v>0</v>
      </c>
      <c r="N9" s="141">
        <v>6</v>
      </c>
      <c r="O9" s="141"/>
      <c r="P9" s="141"/>
      <c r="Q9" s="141">
        <f t="shared" si="5"/>
        <v>0</v>
      </c>
      <c r="R9" s="168">
        <f>SUM(O9:Q9)</f>
        <v>0</v>
      </c>
      <c r="S9" s="169"/>
      <c r="T9" s="169"/>
      <c r="U9" s="140">
        <f t="shared" si="3"/>
        <v>0</v>
      </c>
      <c r="V9" s="5">
        <f t="shared" si="6"/>
        <v>110</v>
      </c>
      <c r="W9" s="55"/>
    </row>
    <row r="10" spans="1:23" x14ac:dyDescent="0.25">
      <c r="A10" s="153" t="e">
        <f>#REF!</f>
        <v>#REF!</v>
      </c>
      <c r="B10" s="520" t="e">
        <f>IF(LEN(#REF!)=0,"",#REF!)</f>
        <v>#REF!</v>
      </c>
      <c r="C10" s="521"/>
      <c r="D10" s="141">
        <f t="shared" si="4"/>
        <v>159</v>
      </c>
      <c r="E10" s="141" t="e">
        <f t="shared" si="0"/>
        <v>#REF!</v>
      </c>
      <c r="F10" s="141"/>
      <c r="G10" s="141"/>
      <c r="H10" s="8"/>
      <c r="I10" s="141">
        <f t="shared" si="1"/>
        <v>0</v>
      </c>
      <c r="J10" s="141"/>
      <c r="K10" s="141"/>
      <c r="L10" s="8"/>
      <c r="M10" s="141">
        <f t="shared" si="2"/>
        <v>0</v>
      </c>
      <c r="N10" s="141">
        <v>6</v>
      </c>
      <c r="O10" s="141"/>
      <c r="P10" s="141"/>
      <c r="Q10" s="141">
        <f t="shared" si="5"/>
        <v>0</v>
      </c>
      <c r="R10" s="168">
        <f t="shared" ref="R10:R36" si="7">SUM(O10:Q10)</f>
        <v>0</v>
      </c>
      <c r="S10" s="169"/>
      <c r="T10" s="169"/>
      <c r="U10" s="140">
        <f t="shared" si="3"/>
        <v>0</v>
      </c>
      <c r="V10" s="5">
        <f t="shared" si="6"/>
        <v>110</v>
      </c>
      <c r="W10" s="55"/>
    </row>
    <row r="11" spans="1:23" x14ac:dyDescent="0.25">
      <c r="A11" s="153" t="e">
        <f>#REF!</f>
        <v>#REF!</v>
      </c>
      <c r="B11" s="520" t="e">
        <f>IF(LEN(#REF!)=0,"",#REF!)</f>
        <v>#REF!</v>
      </c>
      <c r="C11" s="521"/>
      <c r="D11" s="141">
        <f t="shared" si="4"/>
        <v>159</v>
      </c>
      <c r="E11" s="141" t="e">
        <f t="shared" si="0"/>
        <v>#REF!</v>
      </c>
      <c r="F11" s="141"/>
      <c r="G11" s="141"/>
      <c r="H11" s="8"/>
      <c r="I11" s="141">
        <f t="shared" si="1"/>
        <v>0</v>
      </c>
      <c r="J11" s="141"/>
      <c r="K11" s="141"/>
      <c r="L11" s="8"/>
      <c r="M11" s="141">
        <f t="shared" si="2"/>
        <v>0</v>
      </c>
      <c r="N11" s="141">
        <v>6</v>
      </c>
      <c r="O11" s="141"/>
      <c r="P11" s="141"/>
      <c r="Q11" s="141">
        <f t="shared" si="5"/>
        <v>0</v>
      </c>
      <c r="R11" s="168">
        <f t="shared" si="7"/>
        <v>0</v>
      </c>
      <c r="S11" s="169"/>
      <c r="T11" s="169"/>
      <c r="U11" s="140">
        <f t="shared" si="3"/>
        <v>0</v>
      </c>
      <c r="V11" s="5">
        <f t="shared" si="6"/>
        <v>110</v>
      </c>
      <c r="W11" s="55"/>
    </row>
    <row r="12" spans="1:23" x14ac:dyDescent="0.25">
      <c r="A12" s="153" t="e">
        <f>#REF!</f>
        <v>#REF!</v>
      </c>
      <c r="B12" s="520" t="e">
        <f>IF(LEN(#REF!)=0,"",#REF!)</f>
        <v>#REF!</v>
      </c>
      <c r="C12" s="521"/>
      <c r="D12" s="141">
        <f t="shared" si="4"/>
        <v>159</v>
      </c>
      <c r="E12" s="141" t="e">
        <f t="shared" si="0"/>
        <v>#REF!</v>
      </c>
      <c r="F12" s="141"/>
      <c r="G12" s="141"/>
      <c r="H12" s="8"/>
      <c r="I12" s="141">
        <f t="shared" si="1"/>
        <v>0</v>
      </c>
      <c r="J12" s="141"/>
      <c r="K12" s="141"/>
      <c r="L12" s="8"/>
      <c r="M12" s="141">
        <f t="shared" si="2"/>
        <v>0</v>
      </c>
      <c r="N12" s="141">
        <v>6</v>
      </c>
      <c r="O12" s="141"/>
      <c r="P12" s="141"/>
      <c r="Q12" s="141">
        <f t="shared" si="5"/>
        <v>0</v>
      </c>
      <c r="R12" s="168">
        <f t="shared" si="7"/>
        <v>0</v>
      </c>
      <c r="S12" s="169"/>
      <c r="T12" s="169"/>
      <c r="U12" s="140">
        <f t="shared" si="3"/>
        <v>0</v>
      </c>
      <c r="V12" s="5">
        <f t="shared" si="6"/>
        <v>110</v>
      </c>
      <c r="W12" s="55"/>
    </row>
    <row r="13" spans="1:23" x14ac:dyDescent="0.25">
      <c r="A13" s="153" t="e">
        <f>#REF!</f>
        <v>#REF!</v>
      </c>
      <c r="B13" s="520" t="e">
        <f>IF(LEN(#REF!)=0,"",#REF!)</f>
        <v>#REF!</v>
      </c>
      <c r="C13" s="521"/>
      <c r="D13" s="141">
        <f t="shared" si="4"/>
        <v>159</v>
      </c>
      <c r="E13" s="141" t="e">
        <f t="shared" si="0"/>
        <v>#REF!</v>
      </c>
      <c r="F13" s="141"/>
      <c r="G13" s="141"/>
      <c r="H13" s="8"/>
      <c r="I13" s="141">
        <f t="shared" si="1"/>
        <v>0</v>
      </c>
      <c r="J13" s="141"/>
      <c r="K13" s="141"/>
      <c r="L13" s="8"/>
      <c r="M13" s="141">
        <f t="shared" si="2"/>
        <v>0</v>
      </c>
      <c r="N13" s="141">
        <v>6</v>
      </c>
      <c r="O13" s="141"/>
      <c r="P13" s="141"/>
      <c r="Q13" s="141">
        <f t="shared" si="5"/>
        <v>0</v>
      </c>
      <c r="R13" s="168">
        <f t="shared" si="7"/>
        <v>0</v>
      </c>
      <c r="S13" s="169"/>
      <c r="T13" s="169"/>
      <c r="U13" s="140">
        <f t="shared" si="3"/>
        <v>0</v>
      </c>
      <c r="V13" s="5">
        <f t="shared" si="6"/>
        <v>110</v>
      </c>
      <c r="W13" s="55"/>
    </row>
    <row r="14" spans="1:23" x14ac:dyDescent="0.25">
      <c r="A14" s="153" t="e">
        <f>#REF!</f>
        <v>#REF!</v>
      </c>
      <c r="B14" s="520" t="e">
        <f>IF(LEN(#REF!)=0,"",#REF!)</f>
        <v>#REF!</v>
      </c>
      <c r="C14" s="521"/>
      <c r="D14" s="141">
        <f t="shared" si="4"/>
        <v>159</v>
      </c>
      <c r="E14" s="141" t="e">
        <f t="shared" si="0"/>
        <v>#REF!</v>
      </c>
      <c r="F14" s="141"/>
      <c r="G14" s="141"/>
      <c r="H14" s="8"/>
      <c r="I14" s="141">
        <f t="shared" si="1"/>
        <v>0</v>
      </c>
      <c r="J14" s="141"/>
      <c r="K14" s="141"/>
      <c r="L14" s="8"/>
      <c r="M14" s="141">
        <f t="shared" si="2"/>
        <v>0</v>
      </c>
      <c r="N14" s="141">
        <v>6</v>
      </c>
      <c r="O14" s="141"/>
      <c r="P14" s="141"/>
      <c r="Q14" s="141">
        <f t="shared" si="5"/>
        <v>0</v>
      </c>
      <c r="R14" s="168">
        <f t="shared" si="7"/>
        <v>0</v>
      </c>
      <c r="S14" s="169"/>
      <c r="T14" s="169"/>
      <c r="U14" s="140">
        <f t="shared" si="3"/>
        <v>0</v>
      </c>
      <c r="V14" s="5">
        <f t="shared" si="6"/>
        <v>110</v>
      </c>
      <c r="W14" s="55"/>
    </row>
    <row r="15" spans="1:23" x14ac:dyDescent="0.25">
      <c r="A15" s="153" t="e">
        <f>#REF!</f>
        <v>#REF!</v>
      </c>
      <c r="B15" s="520" t="e">
        <f>IF(LEN(#REF!)=0,"",#REF!)</f>
        <v>#REF!</v>
      </c>
      <c r="C15" s="521"/>
      <c r="D15" s="141">
        <f t="shared" si="4"/>
        <v>159</v>
      </c>
      <c r="E15" s="141" t="e">
        <f t="shared" si="0"/>
        <v>#REF!</v>
      </c>
      <c r="F15" s="141"/>
      <c r="G15" s="141"/>
      <c r="H15" s="8"/>
      <c r="I15" s="141">
        <f t="shared" si="1"/>
        <v>0</v>
      </c>
      <c r="J15" s="141"/>
      <c r="K15" s="141"/>
      <c r="L15" s="8"/>
      <c r="M15" s="141">
        <f t="shared" si="2"/>
        <v>0</v>
      </c>
      <c r="N15" s="141">
        <v>6</v>
      </c>
      <c r="O15" s="141"/>
      <c r="P15" s="141"/>
      <c r="Q15" s="141">
        <f t="shared" si="5"/>
        <v>0</v>
      </c>
      <c r="R15" s="168">
        <f t="shared" si="7"/>
        <v>0</v>
      </c>
      <c r="S15" s="169"/>
      <c r="T15" s="169"/>
      <c r="U15" s="140">
        <f t="shared" si="3"/>
        <v>0</v>
      </c>
      <c r="V15" s="5">
        <f t="shared" si="6"/>
        <v>110</v>
      </c>
      <c r="W15" s="55"/>
    </row>
    <row r="16" spans="1:23" x14ac:dyDescent="0.25">
      <c r="A16" s="153" t="e">
        <f>#REF!</f>
        <v>#REF!</v>
      </c>
      <c r="B16" s="520" t="e">
        <f>IF(LEN(#REF!)=0,"",#REF!)</f>
        <v>#REF!</v>
      </c>
      <c r="C16" s="521"/>
      <c r="D16" s="141">
        <f t="shared" si="4"/>
        <v>159</v>
      </c>
      <c r="E16" s="141" t="e">
        <f t="shared" si="0"/>
        <v>#REF!</v>
      </c>
      <c r="F16" s="141"/>
      <c r="G16" s="141"/>
      <c r="H16" s="8"/>
      <c r="I16" s="141">
        <f t="shared" si="1"/>
        <v>0</v>
      </c>
      <c r="J16" s="141"/>
      <c r="K16" s="141"/>
      <c r="L16" s="8"/>
      <c r="M16" s="141">
        <f t="shared" si="2"/>
        <v>0</v>
      </c>
      <c r="N16" s="141">
        <v>6</v>
      </c>
      <c r="O16" s="141"/>
      <c r="P16" s="141"/>
      <c r="Q16" s="141">
        <f t="shared" si="5"/>
        <v>0</v>
      </c>
      <c r="R16" s="168">
        <f t="shared" si="7"/>
        <v>0</v>
      </c>
      <c r="S16" s="169"/>
      <c r="T16" s="169"/>
      <c r="U16" s="140">
        <f t="shared" si="3"/>
        <v>0</v>
      </c>
      <c r="V16" s="5">
        <f t="shared" si="6"/>
        <v>110</v>
      </c>
      <c r="W16" s="55"/>
    </row>
    <row r="17" spans="1:23" x14ac:dyDescent="0.25">
      <c r="A17" s="153" t="e">
        <f>#REF!</f>
        <v>#REF!</v>
      </c>
      <c r="B17" s="520" t="e">
        <f>IF(LEN(#REF!)=0,"",#REF!)</f>
        <v>#REF!</v>
      </c>
      <c r="C17" s="521"/>
      <c r="D17" s="141">
        <f t="shared" si="4"/>
        <v>159</v>
      </c>
      <c r="E17" s="141" t="e">
        <f t="shared" si="0"/>
        <v>#REF!</v>
      </c>
      <c r="F17" s="141"/>
      <c r="G17" s="141"/>
      <c r="H17" s="8"/>
      <c r="I17" s="141">
        <f t="shared" si="1"/>
        <v>0</v>
      </c>
      <c r="J17" s="141"/>
      <c r="K17" s="141"/>
      <c r="L17" s="8"/>
      <c r="M17" s="141">
        <f t="shared" si="2"/>
        <v>0</v>
      </c>
      <c r="N17" s="141">
        <v>6</v>
      </c>
      <c r="O17" s="141"/>
      <c r="P17" s="141"/>
      <c r="Q17" s="141">
        <f t="shared" si="5"/>
        <v>0</v>
      </c>
      <c r="R17" s="168">
        <f t="shared" si="7"/>
        <v>0</v>
      </c>
      <c r="S17" s="169"/>
      <c r="T17" s="169"/>
      <c r="U17" s="140">
        <f t="shared" si="3"/>
        <v>0</v>
      </c>
      <c r="V17" s="5">
        <f t="shared" si="6"/>
        <v>110</v>
      </c>
      <c r="W17" s="55"/>
    </row>
    <row r="18" spans="1:23" x14ac:dyDescent="0.25">
      <c r="A18" s="153" t="e">
        <f>#REF!</f>
        <v>#REF!</v>
      </c>
      <c r="B18" s="520" t="e">
        <f>IF(LEN(#REF!)=0,"",#REF!)</f>
        <v>#REF!</v>
      </c>
      <c r="C18" s="521"/>
      <c r="D18" s="141">
        <f t="shared" si="4"/>
        <v>159</v>
      </c>
      <c r="E18" s="141" t="e">
        <f t="shared" si="0"/>
        <v>#REF!</v>
      </c>
      <c r="F18" s="141"/>
      <c r="G18" s="141"/>
      <c r="H18" s="8"/>
      <c r="I18" s="141">
        <f t="shared" si="1"/>
        <v>0</v>
      </c>
      <c r="J18" s="141"/>
      <c r="K18" s="141"/>
      <c r="L18" s="8"/>
      <c r="M18" s="141">
        <f t="shared" si="2"/>
        <v>0</v>
      </c>
      <c r="N18" s="141">
        <v>6</v>
      </c>
      <c r="O18" s="141"/>
      <c r="P18" s="141"/>
      <c r="Q18" s="141">
        <f t="shared" si="5"/>
        <v>0</v>
      </c>
      <c r="R18" s="168">
        <f t="shared" si="7"/>
        <v>0</v>
      </c>
      <c r="S18" s="169"/>
      <c r="T18" s="169"/>
      <c r="U18" s="140">
        <f t="shared" si="3"/>
        <v>0</v>
      </c>
      <c r="V18" s="5">
        <f t="shared" si="6"/>
        <v>110</v>
      </c>
      <c r="W18" s="55"/>
    </row>
    <row r="19" spans="1:23" x14ac:dyDescent="0.25">
      <c r="A19" s="153" t="e">
        <f>#REF!</f>
        <v>#REF!</v>
      </c>
      <c r="B19" s="520" t="e">
        <f>IF(LEN(#REF!)=0,"",#REF!)</f>
        <v>#REF!</v>
      </c>
      <c r="C19" s="521"/>
      <c r="D19" s="141">
        <f t="shared" si="4"/>
        <v>159</v>
      </c>
      <c r="E19" s="141" t="e">
        <f t="shared" si="0"/>
        <v>#REF!</v>
      </c>
      <c r="F19" s="141"/>
      <c r="G19" s="141"/>
      <c r="H19" s="8"/>
      <c r="I19" s="141">
        <f t="shared" si="1"/>
        <v>0</v>
      </c>
      <c r="J19" s="141"/>
      <c r="K19" s="141"/>
      <c r="L19" s="8"/>
      <c r="M19" s="141">
        <f t="shared" si="2"/>
        <v>0</v>
      </c>
      <c r="N19" s="141">
        <v>6</v>
      </c>
      <c r="O19" s="141"/>
      <c r="P19" s="141"/>
      <c r="Q19" s="141">
        <f t="shared" si="5"/>
        <v>0</v>
      </c>
      <c r="R19" s="168">
        <f t="shared" si="7"/>
        <v>0</v>
      </c>
      <c r="S19" s="169"/>
      <c r="T19" s="169"/>
      <c r="U19" s="140">
        <f t="shared" si="3"/>
        <v>0</v>
      </c>
      <c r="V19" s="5">
        <f t="shared" si="6"/>
        <v>110</v>
      </c>
      <c r="W19" s="55"/>
    </row>
    <row r="20" spans="1:23" x14ac:dyDescent="0.25">
      <c r="A20" s="153" t="e">
        <f>#REF!</f>
        <v>#REF!</v>
      </c>
      <c r="B20" s="520" t="e">
        <f>IF(LEN(#REF!)=0,"",#REF!)</f>
        <v>#REF!</v>
      </c>
      <c r="C20" s="521"/>
      <c r="D20" s="141">
        <f t="shared" si="4"/>
        <v>159</v>
      </c>
      <c r="E20" s="141" t="e">
        <f t="shared" si="0"/>
        <v>#REF!</v>
      </c>
      <c r="F20" s="141"/>
      <c r="G20" s="141"/>
      <c r="H20" s="8"/>
      <c r="I20" s="141">
        <f t="shared" si="1"/>
        <v>0</v>
      </c>
      <c r="J20" s="141"/>
      <c r="K20" s="141"/>
      <c r="L20" s="8"/>
      <c r="M20" s="141">
        <f t="shared" si="2"/>
        <v>0</v>
      </c>
      <c r="N20" s="141">
        <v>6</v>
      </c>
      <c r="O20" s="141"/>
      <c r="P20" s="141"/>
      <c r="Q20" s="141">
        <f t="shared" si="5"/>
        <v>0</v>
      </c>
      <c r="R20" s="168">
        <f t="shared" si="7"/>
        <v>0</v>
      </c>
      <c r="S20" s="169"/>
      <c r="T20" s="169"/>
      <c r="U20" s="140">
        <f t="shared" si="3"/>
        <v>0</v>
      </c>
      <c r="V20" s="5">
        <f t="shared" si="6"/>
        <v>110</v>
      </c>
      <c r="W20" s="55"/>
    </row>
    <row r="21" spans="1:23" x14ac:dyDescent="0.25">
      <c r="A21" s="153" t="e">
        <f>#REF!</f>
        <v>#REF!</v>
      </c>
      <c r="B21" s="520" t="e">
        <f>IF(LEN(#REF!)=0,"",#REF!)</f>
        <v>#REF!</v>
      </c>
      <c r="C21" s="521"/>
      <c r="D21" s="141">
        <f t="shared" si="4"/>
        <v>159</v>
      </c>
      <c r="E21" s="141" t="e">
        <f t="shared" si="0"/>
        <v>#REF!</v>
      </c>
      <c r="F21" s="141"/>
      <c r="G21" s="141"/>
      <c r="H21" s="8"/>
      <c r="I21" s="141">
        <f t="shared" si="1"/>
        <v>0</v>
      </c>
      <c r="J21" s="141"/>
      <c r="K21" s="141"/>
      <c r="L21" s="8"/>
      <c r="M21" s="141">
        <f t="shared" si="2"/>
        <v>0</v>
      </c>
      <c r="N21" s="141">
        <v>6</v>
      </c>
      <c r="O21" s="141"/>
      <c r="P21" s="141"/>
      <c r="Q21" s="141">
        <f t="shared" si="5"/>
        <v>0</v>
      </c>
      <c r="R21" s="168">
        <f t="shared" si="7"/>
        <v>0</v>
      </c>
      <c r="S21" s="169"/>
      <c r="T21" s="169"/>
      <c r="U21" s="140">
        <f t="shared" si="3"/>
        <v>0</v>
      </c>
      <c r="V21" s="5">
        <f t="shared" si="6"/>
        <v>110</v>
      </c>
      <c r="W21" s="55"/>
    </row>
    <row r="22" spans="1:23" x14ac:dyDescent="0.25">
      <c r="A22" s="153" t="e">
        <f>#REF!</f>
        <v>#REF!</v>
      </c>
      <c r="B22" s="520" t="e">
        <f>IF(LEN(#REF!)=0,"",#REF!)</f>
        <v>#REF!</v>
      </c>
      <c r="C22" s="521"/>
      <c r="D22" s="141">
        <f t="shared" si="4"/>
        <v>159</v>
      </c>
      <c r="E22" s="141" t="e">
        <f t="shared" si="0"/>
        <v>#REF!</v>
      </c>
      <c r="F22" s="141"/>
      <c r="G22" s="141"/>
      <c r="H22" s="8"/>
      <c r="I22" s="141">
        <f t="shared" si="1"/>
        <v>0</v>
      </c>
      <c r="J22" s="141"/>
      <c r="K22" s="141"/>
      <c r="L22" s="8"/>
      <c r="M22" s="141">
        <f t="shared" si="2"/>
        <v>0</v>
      </c>
      <c r="N22" s="141">
        <v>6</v>
      </c>
      <c r="O22" s="141"/>
      <c r="P22" s="141"/>
      <c r="Q22" s="141">
        <f t="shared" si="5"/>
        <v>0</v>
      </c>
      <c r="R22" s="168">
        <f t="shared" si="7"/>
        <v>0</v>
      </c>
      <c r="S22" s="169"/>
      <c r="T22" s="169"/>
      <c r="U22" s="5">
        <f t="shared" si="3"/>
        <v>0</v>
      </c>
      <c r="V22" s="5">
        <f t="shared" si="6"/>
        <v>110</v>
      </c>
      <c r="W22" s="55"/>
    </row>
    <row r="23" spans="1:23" x14ac:dyDescent="0.25">
      <c r="A23" s="153" t="e">
        <f>#REF!</f>
        <v>#REF!</v>
      </c>
      <c r="B23" s="520" t="e">
        <f>IF(LEN(#REF!)=0,"",#REF!)</f>
        <v>#REF!</v>
      </c>
      <c r="C23" s="521"/>
      <c r="D23" s="141">
        <f t="shared" si="4"/>
        <v>159</v>
      </c>
      <c r="E23" s="141" t="e">
        <f t="shared" si="0"/>
        <v>#REF!</v>
      </c>
      <c r="F23" s="141"/>
      <c r="G23" s="141"/>
      <c r="H23" s="8"/>
      <c r="I23" s="141">
        <f t="shared" si="1"/>
        <v>0</v>
      </c>
      <c r="J23" s="141"/>
      <c r="K23" s="141"/>
      <c r="L23" s="8"/>
      <c r="M23" s="141">
        <f t="shared" si="2"/>
        <v>0</v>
      </c>
      <c r="N23" s="141">
        <v>6</v>
      </c>
      <c r="O23" s="141"/>
      <c r="P23" s="141"/>
      <c r="Q23" s="141">
        <f t="shared" si="5"/>
        <v>0</v>
      </c>
      <c r="R23" s="168">
        <f t="shared" si="7"/>
        <v>0</v>
      </c>
      <c r="S23" s="169"/>
      <c r="T23" s="169"/>
      <c r="U23" s="5">
        <f t="shared" si="3"/>
        <v>0</v>
      </c>
      <c r="V23" s="5">
        <f t="shared" si="6"/>
        <v>110</v>
      </c>
      <c r="W23" s="55"/>
    </row>
    <row r="24" spans="1:23" x14ac:dyDescent="0.25">
      <c r="A24" s="153" t="e">
        <f>#REF!</f>
        <v>#REF!</v>
      </c>
      <c r="B24" s="520" t="e">
        <f>IF(LEN(#REF!)=0,"",#REF!)</f>
        <v>#REF!</v>
      </c>
      <c r="C24" s="521"/>
      <c r="D24" s="141">
        <f t="shared" si="4"/>
        <v>159</v>
      </c>
      <c r="E24" s="141" t="e">
        <f t="shared" si="0"/>
        <v>#REF!</v>
      </c>
      <c r="F24" s="141"/>
      <c r="G24" s="141"/>
      <c r="H24" s="8"/>
      <c r="I24" s="141">
        <f t="shared" si="1"/>
        <v>0</v>
      </c>
      <c r="J24" s="141"/>
      <c r="K24" s="141"/>
      <c r="L24" s="8"/>
      <c r="M24" s="141">
        <f t="shared" si="2"/>
        <v>0</v>
      </c>
      <c r="N24" s="141">
        <v>6</v>
      </c>
      <c r="O24" s="141"/>
      <c r="P24" s="141"/>
      <c r="Q24" s="141">
        <f t="shared" si="5"/>
        <v>0</v>
      </c>
      <c r="R24" s="168">
        <f t="shared" si="7"/>
        <v>0</v>
      </c>
      <c r="S24" s="169"/>
      <c r="T24" s="169"/>
      <c r="U24" s="5">
        <f t="shared" si="3"/>
        <v>0</v>
      </c>
      <c r="V24" s="5">
        <f t="shared" si="6"/>
        <v>110</v>
      </c>
      <c r="W24" s="55"/>
    </row>
    <row r="25" spans="1:23" x14ac:dyDescent="0.25">
      <c r="A25" s="153" t="e">
        <f>#REF!</f>
        <v>#REF!</v>
      </c>
      <c r="B25" s="520" t="e">
        <f>IF(LEN(#REF!)=0,"",#REF!)</f>
        <v>#REF!</v>
      </c>
      <c r="C25" s="521"/>
      <c r="D25" s="141">
        <f t="shared" si="4"/>
        <v>159</v>
      </c>
      <c r="E25" s="141" t="e">
        <f t="shared" si="0"/>
        <v>#REF!</v>
      </c>
      <c r="F25" s="141"/>
      <c r="G25" s="141"/>
      <c r="H25" s="8"/>
      <c r="I25" s="141">
        <f t="shared" si="1"/>
        <v>0</v>
      </c>
      <c r="J25" s="141"/>
      <c r="K25" s="141"/>
      <c r="L25" s="8"/>
      <c r="M25" s="141">
        <f t="shared" si="2"/>
        <v>0</v>
      </c>
      <c r="N25" s="141">
        <v>6</v>
      </c>
      <c r="O25" s="141"/>
      <c r="P25" s="141"/>
      <c r="Q25" s="141">
        <f t="shared" si="5"/>
        <v>0</v>
      </c>
      <c r="R25" s="168">
        <f t="shared" si="7"/>
        <v>0</v>
      </c>
      <c r="S25" s="169"/>
      <c r="T25" s="169"/>
      <c r="U25" s="5">
        <f t="shared" si="3"/>
        <v>0</v>
      </c>
      <c r="V25" s="5">
        <f t="shared" si="6"/>
        <v>110</v>
      </c>
      <c r="W25" s="55"/>
    </row>
    <row r="26" spans="1:23" x14ac:dyDescent="0.25">
      <c r="A26" s="153" t="e">
        <f>#REF!</f>
        <v>#REF!</v>
      </c>
      <c r="B26" s="520" t="e">
        <f>IF(LEN(#REF!)=0,"",#REF!)</f>
        <v>#REF!</v>
      </c>
      <c r="C26" s="521"/>
      <c r="D26" s="141">
        <f t="shared" si="4"/>
        <v>159</v>
      </c>
      <c r="E26" s="141" t="e">
        <f t="shared" si="0"/>
        <v>#REF!</v>
      </c>
      <c r="F26" s="141"/>
      <c r="G26" s="141"/>
      <c r="H26" s="8"/>
      <c r="I26" s="141">
        <f t="shared" si="1"/>
        <v>0</v>
      </c>
      <c r="J26" s="141"/>
      <c r="K26" s="141"/>
      <c r="L26" s="8"/>
      <c r="M26" s="141">
        <f t="shared" si="2"/>
        <v>0</v>
      </c>
      <c r="N26" s="141">
        <v>6</v>
      </c>
      <c r="O26" s="141"/>
      <c r="P26" s="141"/>
      <c r="Q26" s="141">
        <f t="shared" si="5"/>
        <v>0</v>
      </c>
      <c r="R26" s="168">
        <f t="shared" si="7"/>
        <v>0</v>
      </c>
      <c r="S26" s="169"/>
      <c r="T26" s="169"/>
      <c r="U26" s="5">
        <f t="shared" si="3"/>
        <v>0</v>
      </c>
      <c r="V26" s="5">
        <f t="shared" si="6"/>
        <v>110</v>
      </c>
      <c r="W26" s="55"/>
    </row>
    <row r="27" spans="1:23" x14ac:dyDescent="0.25">
      <c r="A27" s="153" t="e">
        <f>#REF!</f>
        <v>#REF!</v>
      </c>
      <c r="B27" s="520" t="e">
        <f>IF(LEN(#REF!)=0,"",#REF!)</f>
        <v>#REF!</v>
      </c>
      <c r="C27" s="521"/>
      <c r="D27" s="141">
        <f t="shared" si="4"/>
        <v>159</v>
      </c>
      <c r="E27" s="141" t="e">
        <f t="shared" si="0"/>
        <v>#REF!</v>
      </c>
      <c r="F27" s="141"/>
      <c r="G27" s="141"/>
      <c r="H27" s="8"/>
      <c r="I27" s="141">
        <f t="shared" si="1"/>
        <v>0</v>
      </c>
      <c r="J27" s="141"/>
      <c r="K27" s="141"/>
      <c r="L27" s="8"/>
      <c r="M27" s="141">
        <f t="shared" si="2"/>
        <v>0</v>
      </c>
      <c r="N27" s="141">
        <v>6</v>
      </c>
      <c r="O27" s="141"/>
      <c r="P27" s="141"/>
      <c r="Q27" s="141">
        <f t="shared" si="5"/>
        <v>0</v>
      </c>
      <c r="R27" s="168">
        <f t="shared" si="7"/>
        <v>0</v>
      </c>
      <c r="S27" s="169"/>
      <c r="T27" s="169"/>
      <c r="U27" s="5">
        <f t="shared" si="3"/>
        <v>0</v>
      </c>
      <c r="V27" s="5">
        <f t="shared" si="6"/>
        <v>110</v>
      </c>
      <c r="W27" s="55"/>
    </row>
    <row r="28" spans="1:23" x14ac:dyDescent="0.25">
      <c r="A28" s="153" t="e">
        <f>#REF!</f>
        <v>#REF!</v>
      </c>
      <c r="B28" s="520" t="e">
        <f>IF(LEN(#REF!)=0,"",#REF!)</f>
        <v>#REF!</v>
      </c>
      <c r="C28" s="521"/>
      <c r="D28" s="141">
        <f t="shared" si="4"/>
        <v>159</v>
      </c>
      <c r="E28" s="141" t="e">
        <f t="shared" si="0"/>
        <v>#REF!</v>
      </c>
      <c r="F28" s="141"/>
      <c r="G28" s="141"/>
      <c r="H28" s="8"/>
      <c r="I28" s="141">
        <f t="shared" si="1"/>
        <v>0</v>
      </c>
      <c r="J28" s="141"/>
      <c r="K28" s="141"/>
      <c r="L28" s="8"/>
      <c r="M28" s="141">
        <f t="shared" si="2"/>
        <v>0</v>
      </c>
      <c r="N28" s="141">
        <v>6</v>
      </c>
      <c r="O28" s="141"/>
      <c r="P28" s="141"/>
      <c r="Q28" s="141">
        <f t="shared" si="5"/>
        <v>0</v>
      </c>
      <c r="R28" s="168">
        <f t="shared" si="7"/>
        <v>0</v>
      </c>
      <c r="S28" s="169"/>
      <c r="T28" s="169"/>
      <c r="U28" s="5">
        <f t="shared" si="3"/>
        <v>0</v>
      </c>
      <c r="V28" s="5">
        <f t="shared" si="6"/>
        <v>110</v>
      </c>
      <c r="W28" s="55"/>
    </row>
    <row r="29" spans="1:23" x14ac:dyDescent="0.25">
      <c r="A29" s="153" t="e">
        <f>#REF!</f>
        <v>#REF!</v>
      </c>
      <c r="B29" s="520" t="e">
        <f>IF(LEN(#REF!)=0,"",#REF!)</f>
        <v>#REF!</v>
      </c>
      <c r="C29" s="521"/>
      <c r="D29" s="141">
        <f t="shared" si="4"/>
        <v>159</v>
      </c>
      <c r="E29" s="141" t="e">
        <f t="shared" si="0"/>
        <v>#REF!</v>
      </c>
      <c r="F29" s="141"/>
      <c r="G29" s="141"/>
      <c r="H29" s="8"/>
      <c r="I29" s="141">
        <f t="shared" si="1"/>
        <v>0</v>
      </c>
      <c r="J29" s="141"/>
      <c r="K29" s="141"/>
      <c r="L29" s="8"/>
      <c r="M29" s="141">
        <f t="shared" si="2"/>
        <v>0</v>
      </c>
      <c r="N29" s="141">
        <v>6</v>
      </c>
      <c r="O29" s="141"/>
      <c r="P29" s="141"/>
      <c r="Q29" s="141">
        <f t="shared" si="5"/>
        <v>0</v>
      </c>
      <c r="R29" s="168">
        <f t="shared" si="7"/>
        <v>0</v>
      </c>
      <c r="S29" s="169"/>
      <c r="T29" s="169"/>
      <c r="U29" s="5">
        <f t="shared" si="3"/>
        <v>0</v>
      </c>
      <c r="V29" s="5">
        <f t="shared" si="6"/>
        <v>110</v>
      </c>
      <c r="W29" s="55"/>
    </row>
    <row r="30" spans="1:23" x14ac:dyDescent="0.25">
      <c r="A30" s="153" t="e">
        <f>#REF!</f>
        <v>#REF!</v>
      </c>
      <c r="B30" s="520" t="e">
        <f>IF(LEN(#REF!)=0,"",#REF!)</f>
        <v>#REF!</v>
      </c>
      <c r="C30" s="521"/>
      <c r="D30" s="141">
        <f t="shared" si="4"/>
        <v>159</v>
      </c>
      <c r="E30" s="141" t="e">
        <f t="shared" si="0"/>
        <v>#REF!</v>
      </c>
      <c r="F30" s="141"/>
      <c r="G30" s="141"/>
      <c r="H30" s="8"/>
      <c r="I30" s="141">
        <f t="shared" si="1"/>
        <v>0</v>
      </c>
      <c r="J30" s="141"/>
      <c r="K30" s="141"/>
      <c r="L30" s="8"/>
      <c r="M30" s="141">
        <f t="shared" si="2"/>
        <v>0</v>
      </c>
      <c r="N30" s="141">
        <v>6</v>
      </c>
      <c r="O30" s="141"/>
      <c r="P30" s="141"/>
      <c r="Q30" s="141">
        <f t="shared" si="5"/>
        <v>0</v>
      </c>
      <c r="R30" s="168">
        <f t="shared" si="7"/>
        <v>0</v>
      </c>
      <c r="S30" s="169"/>
      <c r="T30" s="169"/>
      <c r="U30" s="5">
        <f t="shared" si="3"/>
        <v>0</v>
      </c>
      <c r="V30" s="5">
        <f t="shared" si="6"/>
        <v>110</v>
      </c>
      <c r="W30" s="55"/>
    </row>
    <row r="31" spans="1:23" x14ac:dyDescent="0.25">
      <c r="A31" s="153" t="e">
        <f>#REF!</f>
        <v>#REF!</v>
      </c>
      <c r="B31" s="520" t="e">
        <f>IF(LEN(#REF!)=0,"",#REF!)</f>
        <v>#REF!</v>
      </c>
      <c r="C31" s="521"/>
      <c r="D31" s="141">
        <f t="shared" si="4"/>
        <v>159</v>
      </c>
      <c r="E31" s="141" t="e">
        <f t="shared" si="0"/>
        <v>#REF!</v>
      </c>
      <c r="F31" s="141"/>
      <c r="G31" s="141"/>
      <c r="H31" s="8"/>
      <c r="I31" s="141">
        <f t="shared" si="1"/>
        <v>0</v>
      </c>
      <c r="J31" s="141"/>
      <c r="K31" s="141"/>
      <c r="L31" s="8"/>
      <c r="M31" s="141">
        <f t="shared" si="2"/>
        <v>0</v>
      </c>
      <c r="N31" s="141">
        <v>6</v>
      </c>
      <c r="O31" s="141"/>
      <c r="P31" s="141"/>
      <c r="Q31" s="141">
        <f t="shared" si="5"/>
        <v>0</v>
      </c>
      <c r="R31" s="168">
        <f t="shared" si="7"/>
        <v>0</v>
      </c>
      <c r="S31" s="169"/>
      <c r="T31" s="169"/>
      <c r="U31" s="5">
        <f t="shared" si="3"/>
        <v>0</v>
      </c>
      <c r="V31" s="5">
        <f t="shared" si="6"/>
        <v>110</v>
      </c>
      <c r="W31" s="55"/>
    </row>
    <row r="32" spans="1:23" x14ac:dyDescent="0.25">
      <c r="A32" s="153" t="e">
        <f>#REF!</f>
        <v>#REF!</v>
      </c>
      <c r="B32" s="520" t="e">
        <f>IF(LEN(#REF!)=0,"",#REF!)</f>
        <v>#REF!</v>
      </c>
      <c r="C32" s="521"/>
      <c r="D32" s="141">
        <f t="shared" si="4"/>
        <v>159</v>
      </c>
      <c r="E32" s="141" t="e">
        <f t="shared" si="0"/>
        <v>#REF!</v>
      </c>
      <c r="F32" s="141"/>
      <c r="G32" s="141"/>
      <c r="H32" s="8"/>
      <c r="I32" s="141">
        <f t="shared" si="1"/>
        <v>0</v>
      </c>
      <c r="J32" s="141"/>
      <c r="K32" s="141"/>
      <c r="L32" s="8"/>
      <c r="M32" s="141">
        <f t="shared" si="2"/>
        <v>0</v>
      </c>
      <c r="N32" s="141">
        <v>6</v>
      </c>
      <c r="O32" s="141"/>
      <c r="P32" s="141"/>
      <c r="Q32" s="141">
        <f t="shared" si="5"/>
        <v>0</v>
      </c>
      <c r="R32" s="168">
        <f t="shared" si="7"/>
        <v>0</v>
      </c>
      <c r="S32" s="169"/>
      <c r="T32" s="169"/>
      <c r="U32" s="5">
        <f t="shared" si="3"/>
        <v>0</v>
      </c>
      <c r="V32" s="5">
        <f t="shared" si="6"/>
        <v>110</v>
      </c>
      <c r="W32" s="55"/>
    </row>
    <row r="33" spans="1:23" x14ac:dyDescent="0.25">
      <c r="A33" s="153" t="e">
        <f>#REF!</f>
        <v>#REF!</v>
      </c>
      <c r="B33" s="520" t="e">
        <f>IF(LEN(#REF!)=0,"",#REF!)</f>
        <v>#REF!</v>
      </c>
      <c r="C33" s="521"/>
      <c r="D33" s="141">
        <f t="shared" si="4"/>
        <v>159</v>
      </c>
      <c r="E33" s="141" t="e">
        <f t="shared" si="0"/>
        <v>#REF!</v>
      </c>
      <c r="F33" s="141"/>
      <c r="G33" s="141"/>
      <c r="H33" s="8"/>
      <c r="I33" s="141">
        <f t="shared" si="1"/>
        <v>0</v>
      </c>
      <c r="J33" s="141"/>
      <c r="K33" s="141"/>
      <c r="L33" s="8"/>
      <c r="M33" s="141">
        <f t="shared" si="2"/>
        <v>0</v>
      </c>
      <c r="N33" s="141">
        <v>6</v>
      </c>
      <c r="O33" s="141"/>
      <c r="P33" s="141"/>
      <c r="Q33" s="141">
        <f t="shared" si="5"/>
        <v>0</v>
      </c>
      <c r="R33" s="168">
        <f t="shared" si="7"/>
        <v>0</v>
      </c>
      <c r="S33" s="169"/>
      <c r="T33" s="169"/>
      <c r="U33" s="5">
        <f t="shared" si="3"/>
        <v>0</v>
      </c>
      <c r="V33" s="5">
        <f t="shared" si="6"/>
        <v>110</v>
      </c>
      <c r="W33" s="55"/>
    </row>
    <row r="34" spans="1:23" x14ac:dyDescent="0.25">
      <c r="A34" s="153" t="e">
        <f>#REF!</f>
        <v>#REF!</v>
      </c>
      <c r="B34" s="520" t="e">
        <f>IF(LEN(#REF!)=0,"",#REF!)</f>
        <v>#REF!</v>
      </c>
      <c r="C34" s="521"/>
      <c r="D34" s="141">
        <f t="shared" si="4"/>
        <v>159</v>
      </c>
      <c r="E34" s="141" t="e">
        <f t="shared" si="0"/>
        <v>#REF!</v>
      </c>
      <c r="F34" s="141"/>
      <c r="G34" s="141"/>
      <c r="H34" s="8"/>
      <c r="I34" s="141">
        <f t="shared" si="1"/>
        <v>0</v>
      </c>
      <c r="J34" s="141"/>
      <c r="K34" s="141"/>
      <c r="L34" s="8"/>
      <c r="M34" s="141">
        <f t="shared" si="2"/>
        <v>0</v>
      </c>
      <c r="N34" s="141">
        <v>6</v>
      </c>
      <c r="O34" s="141"/>
      <c r="P34" s="141"/>
      <c r="Q34" s="141">
        <f t="shared" si="5"/>
        <v>0</v>
      </c>
      <c r="R34" s="168">
        <f t="shared" si="7"/>
        <v>0</v>
      </c>
      <c r="S34" s="169"/>
      <c r="T34" s="169"/>
      <c r="U34" s="5">
        <f t="shared" si="3"/>
        <v>0</v>
      </c>
      <c r="V34" s="5">
        <f t="shared" si="6"/>
        <v>110</v>
      </c>
      <c r="W34" s="55"/>
    </row>
    <row r="35" spans="1:23" x14ac:dyDescent="0.25">
      <c r="A35" s="153" t="e">
        <f>#REF!</f>
        <v>#REF!</v>
      </c>
      <c r="B35" s="520" t="e">
        <f>IF(LEN(#REF!)=0,"",#REF!)</f>
        <v>#REF!</v>
      </c>
      <c r="C35" s="521"/>
      <c r="D35" s="141">
        <f t="shared" si="4"/>
        <v>159</v>
      </c>
      <c r="E35" s="141" t="e">
        <f t="shared" si="0"/>
        <v>#REF!</v>
      </c>
      <c r="F35" s="141"/>
      <c r="G35" s="141"/>
      <c r="H35" s="8"/>
      <c r="I35" s="141">
        <f t="shared" si="1"/>
        <v>0</v>
      </c>
      <c r="J35" s="141"/>
      <c r="K35" s="141"/>
      <c r="L35" s="8"/>
      <c r="M35" s="141">
        <f t="shared" si="2"/>
        <v>0</v>
      </c>
      <c r="N35" s="141">
        <v>6</v>
      </c>
      <c r="O35" s="141"/>
      <c r="P35" s="141"/>
      <c r="Q35" s="141">
        <f t="shared" si="5"/>
        <v>0</v>
      </c>
      <c r="R35" s="168">
        <f t="shared" si="7"/>
        <v>0</v>
      </c>
      <c r="S35" s="169"/>
      <c r="T35" s="169"/>
      <c r="U35" s="5">
        <f t="shared" si="3"/>
        <v>0</v>
      </c>
      <c r="V35" s="5">
        <f t="shared" si="6"/>
        <v>110</v>
      </c>
      <c r="W35" s="55"/>
    </row>
    <row r="36" spans="1:23" x14ac:dyDescent="0.25">
      <c r="A36" s="153" t="e">
        <f>#REF!</f>
        <v>#REF!</v>
      </c>
      <c r="B36" s="520" t="e">
        <f>IF(LEN(#REF!)=0,"",#REF!)</f>
        <v>#REF!</v>
      </c>
      <c r="C36" s="521"/>
      <c r="D36" s="141">
        <f t="shared" si="4"/>
        <v>159</v>
      </c>
      <c r="E36" s="141" t="e">
        <f t="shared" si="0"/>
        <v>#REF!</v>
      </c>
      <c r="F36" s="141"/>
      <c r="G36" s="141"/>
      <c r="H36" s="8"/>
      <c r="I36" s="141">
        <f t="shared" si="1"/>
        <v>0</v>
      </c>
      <c r="J36" s="141"/>
      <c r="K36" s="141"/>
      <c r="L36" s="8"/>
      <c r="M36" s="141">
        <f t="shared" si="2"/>
        <v>0</v>
      </c>
      <c r="N36" s="141">
        <v>6</v>
      </c>
      <c r="O36" s="141"/>
      <c r="P36" s="141"/>
      <c r="Q36" s="141">
        <f t="shared" si="5"/>
        <v>0</v>
      </c>
      <c r="R36" s="168">
        <f t="shared" si="7"/>
        <v>0</v>
      </c>
      <c r="S36" s="169"/>
      <c r="T36" s="169"/>
      <c r="U36" s="5">
        <f t="shared" si="3"/>
        <v>0</v>
      </c>
      <c r="V36" s="5">
        <f t="shared" si="6"/>
        <v>110</v>
      </c>
      <c r="W36" s="55"/>
    </row>
    <row r="37" spans="1:23" x14ac:dyDescent="0.25">
      <c r="A37" s="154" t="s">
        <v>85</v>
      </c>
      <c r="B37" s="144"/>
      <c r="C37" s="144"/>
      <c r="D37" s="155"/>
      <c r="E37" s="144"/>
      <c r="F37" s="144"/>
      <c r="G37" s="144"/>
      <c r="H37" s="144"/>
      <c r="I37" s="144">
        <f>SUM(I6:I36)</f>
        <v>0</v>
      </c>
      <c r="J37" s="144"/>
      <c r="K37" s="144"/>
      <c r="L37" s="144"/>
      <c r="M37" s="144">
        <f>SUM(M6:M36)</f>
        <v>0</v>
      </c>
      <c r="N37" s="170">
        <v>6</v>
      </c>
      <c r="O37" s="144"/>
      <c r="P37" s="144"/>
      <c r="Q37" s="171">
        <f>SUM(Q6:Q36)</f>
        <v>0</v>
      </c>
      <c r="R37" s="172">
        <f>SUM(R6:R36)</f>
        <v>0</v>
      </c>
      <c r="S37" s="173"/>
      <c r="T37" s="173"/>
      <c r="U37" s="5">
        <f t="shared" si="3"/>
        <v>0</v>
      </c>
      <c r="V37" s="5">
        <f t="shared" si="6"/>
        <v>110</v>
      </c>
    </row>
    <row r="38" spans="1:23" x14ac:dyDescent="0.25">
      <c r="A38" s="156"/>
      <c r="B38" s="155"/>
      <c r="C38" s="155"/>
      <c r="D38" s="155"/>
      <c r="E38" s="155"/>
      <c r="F38" s="155"/>
      <c r="G38" s="155"/>
      <c r="H38" s="35"/>
      <c r="I38" s="155"/>
      <c r="J38" s="155"/>
      <c r="K38" s="155"/>
      <c r="L38" s="35"/>
      <c r="M38" s="155"/>
      <c r="N38" s="170"/>
      <c r="O38" s="144"/>
      <c r="P38" s="144"/>
      <c r="Q38" s="171">
        <f>ROUND(R37,0)</f>
        <v>0</v>
      </c>
      <c r="R38" s="174"/>
      <c r="S38" s="175"/>
      <c r="T38" s="175"/>
      <c r="U38" s="5"/>
      <c r="V38" s="5"/>
      <c r="W38" s="5"/>
    </row>
    <row r="39" spans="1:23" x14ac:dyDescent="0.25">
      <c r="A39" s="157" t="s">
        <v>88</v>
      </c>
    </row>
    <row r="40" spans="1:23" ht="61.5" customHeight="1" x14ac:dyDescent="0.25">
      <c r="A40" s="524" t="s">
        <v>89</v>
      </c>
      <c r="B40" s="524"/>
      <c r="C40" s="524"/>
      <c r="D40" s="524" t="s">
        <v>90</v>
      </c>
      <c r="E40" s="524"/>
      <c r="F40" s="524"/>
      <c r="G40" s="530" t="s">
        <v>91</v>
      </c>
      <c r="H40" s="530"/>
      <c r="I40" s="530"/>
      <c r="J40" s="530" t="s">
        <v>171</v>
      </c>
      <c r="K40" s="530"/>
      <c r="L40" s="530"/>
      <c r="M40" s="524" t="s">
        <v>172</v>
      </c>
      <c r="N40" s="524"/>
      <c r="O40" s="524"/>
      <c r="P40" s="524"/>
      <c r="Q40" s="176" t="s">
        <v>173</v>
      </c>
    </row>
    <row r="41" spans="1:23" ht="24.75" customHeight="1" x14ac:dyDescent="0.25">
      <c r="A41" s="525">
        <f>W2</f>
        <v>110</v>
      </c>
      <c r="B41" s="526"/>
      <c r="C41" s="527"/>
      <c r="D41" s="528">
        <f>'RICE ACCOUNT'!$G$37</f>
        <v>0</v>
      </c>
      <c r="E41" s="526"/>
      <c r="F41" s="527"/>
      <c r="G41" s="367">
        <f>SUM(A41:F41)</f>
        <v>110</v>
      </c>
      <c r="H41" s="368"/>
      <c r="I41" s="369"/>
      <c r="J41" s="393">
        <f>U37</f>
        <v>0</v>
      </c>
      <c r="K41" s="368"/>
      <c r="L41" s="369"/>
      <c r="M41" s="528">
        <f>G41-J41</f>
        <v>110</v>
      </c>
      <c r="N41" s="526"/>
      <c r="O41" s="526"/>
      <c r="P41" s="527"/>
    </row>
    <row r="42" spans="1:23" ht="15.75" x14ac:dyDescent="0.25">
      <c r="B42" s="159" t="s">
        <v>86</v>
      </c>
      <c r="C42" s="160"/>
      <c r="D42" s="161"/>
      <c r="E42" s="162"/>
      <c r="F42" s="163"/>
      <c r="G42" s="164"/>
      <c r="H42" s="142">
        <f>$M$37</f>
        <v>0</v>
      </c>
      <c r="I42" s="147"/>
      <c r="J42" s="147" t="s">
        <v>87</v>
      </c>
      <c r="K42" s="160"/>
      <c r="L42" s="143"/>
      <c r="M42" s="160"/>
      <c r="N42" s="160"/>
      <c r="O42" s="529">
        <f>$Q$38</f>
        <v>0</v>
      </c>
      <c r="P42" s="529"/>
      <c r="Q42" s="529"/>
    </row>
    <row r="43" spans="1:23" ht="56.25" customHeight="1" x14ac:dyDescent="0.25">
      <c r="A43" s="157" t="s">
        <v>92</v>
      </c>
      <c r="N43" s="148" t="s">
        <v>93</v>
      </c>
    </row>
    <row r="45" spans="1:23" ht="1.5" customHeight="1" x14ac:dyDescent="0.25"/>
    <row r="46" spans="1:23" x14ac:dyDescent="0.25">
      <c r="H46" s="3" t="s">
        <v>94</v>
      </c>
    </row>
  </sheetData>
  <mergeCells count="56">
    <mergeCell ref="O42:Q42"/>
    <mergeCell ref="D40:F40"/>
    <mergeCell ref="G40:I40"/>
    <mergeCell ref="J40:L40"/>
    <mergeCell ref="M40:P40"/>
    <mergeCell ref="A41:C41"/>
    <mergeCell ref="D41:F41"/>
    <mergeCell ref="G41:I41"/>
    <mergeCell ref="J41:L41"/>
    <mergeCell ref="M41:P41"/>
    <mergeCell ref="A40:C40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M4:M5"/>
    <mergeCell ref="N4:N5"/>
    <mergeCell ref="O4:Q4"/>
    <mergeCell ref="R4:R5"/>
    <mergeCell ref="B6:C6"/>
    <mergeCell ref="B7:C7"/>
    <mergeCell ref="B8:C8"/>
    <mergeCell ref="B9:C9"/>
    <mergeCell ref="B10:C10"/>
    <mergeCell ref="B11:C11"/>
    <mergeCell ref="B12:C12"/>
    <mergeCell ref="A1:Q1"/>
    <mergeCell ref="O2:R2"/>
    <mergeCell ref="K3:M3"/>
    <mergeCell ref="N3:R3"/>
    <mergeCell ref="A4:A5"/>
    <mergeCell ref="B4:D4"/>
    <mergeCell ref="E4:E5"/>
    <mergeCell ref="F4:H4"/>
    <mergeCell ref="I4:I5"/>
    <mergeCell ref="J4:L4"/>
  </mergeCells>
  <conditionalFormatting sqref="B6:B37">
    <cfRule type="cellIs" dxfId="94" priority="95" operator="equal">
      <formula>0</formula>
    </cfRule>
  </conditionalFormatting>
  <conditionalFormatting sqref="D7:D36">
    <cfRule type="expression" dxfId="93" priority="78">
      <formula>LEN($B7)&lt;&gt;0</formula>
    </cfRule>
  </conditionalFormatting>
  <conditionalFormatting sqref="D7:D36">
    <cfRule type="expression" dxfId="92" priority="77">
      <formula>LEN($B7)&lt;&gt;0</formula>
    </cfRule>
  </conditionalFormatting>
  <conditionalFormatting sqref="E6:R6">
    <cfRule type="expression" dxfId="91" priority="76">
      <formula>LEN($B6)&lt;&gt;0</formula>
    </cfRule>
  </conditionalFormatting>
  <conditionalFormatting sqref="E7:R7 E8:E36">
    <cfRule type="expression" dxfId="90" priority="75">
      <formula>LEN($B7)&lt;&gt;0</formula>
    </cfRule>
  </conditionalFormatting>
  <conditionalFormatting sqref="E7:R7 E8:E36">
    <cfRule type="expression" dxfId="89" priority="74">
      <formula>LEN($B7)&lt;&gt;0</formula>
    </cfRule>
  </conditionalFormatting>
  <conditionalFormatting sqref="E8:R8">
    <cfRule type="expression" dxfId="88" priority="73">
      <formula>LEN($B8)&lt;&gt;0</formula>
    </cfRule>
  </conditionalFormatting>
  <conditionalFormatting sqref="E8:R8">
    <cfRule type="expression" dxfId="87" priority="72">
      <formula>LEN($B8)&lt;&gt;0</formula>
    </cfRule>
  </conditionalFormatting>
  <conditionalFormatting sqref="E9:R9 E10:E36">
    <cfRule type="expression" dxfId="86" priority="71">
      <formula>LEN($B9)&lt;&gt;0</formula>
    </cfRule>
  </conditionalFormatting>
  <conditionalFormatting sqref="E9:R9 E10:E36">
    <cfRule type="expression" dxfId="85" priority="70">
      <formula>LEN($B9)&lt;&gt;0</formula>
    </cfRule>
  </conditionalFormatting>
  <conditionalFormatting sqref="D7:D36">
    <cfRule type="expression" dxfId="84" priority="41">
      <formula>LEN($B7)&lt;&gt;0</formula>
    </cfRule>
  </conditionalFormatting>
  <conditionalFormatting sqref="E7:R7 E8:E36">
    <cfRule type="expression" dxfId="83" priority="18">
      <formula>LEN($B7)&lt;&gt;0</formula>
    </cfRule>
  </conditionalFormatting>
  <conditionalFormatting sqref="E8:R36">
    <cfRule type="expression" dxfId="82" priority="14">
      <formula>LEN($B8)&lt;&gt;0</formula>
    </cfRule>
  </conditionalFormatting>
  <conditionalFormatting sqref="E7:R21 E22:E36">
    <cfRule type="expression" dxfId="81" priority="9">
      <formula>LEN($B7)&lt;&gt;0</formula>
    </cfRule>
  </conditionalFormatting>
  <conditionalFormatting sqref="E7:R21 E22:E36">
    <cfRule type="expression" dxfId="80" priority="8">
      <formula>LEN($B7)&lt;&gt;0</formula>
    </cfRule>
  </conditionalFormatting>
  <conditionalFormatting sqref="E7:R36">
    <cfRule type="expression" dxfId="79" priority="3">
      <formula>LEN($B7)&lt;&gt;0</formula>
    </cfRule>
  </conditionalFormatting>
  <conditionalFormatting sqref="D6">
    <cfRule type="expression" dxfId="78" priority="94">
      <formula>LEN($B6)&lt;&gt;0</formula>
    </cfRule>
  </conditionalFormatting>
  <conditionalFormatting sqref="E7:E36">
    <cfRule type="expression" dxfId="77" priority="93">
      <formula>LEN(C7)&lt;&gt;0</formula>
    </cfRule>
  </conditionalFormatting>
  <conditionalFormatting sqref="E7:E36">
    <cfRule type="expression" dxfId="76" priority="92">
      <formula>LEN(C7)&lt;&gt;0</formula>
    </cfRule>
  </conditionalFormatting>
  <conditionalFormatting sqref="F7:F36">
    <cfRule type="expression" dxfId="75" priority="91">
      <formula>LEN(C7)&lt;&gt;0</formula>
    </cfRule>
  </conditionalFormatting>
  <conditionalFormatting sqref="O7:O36">
    <cfRule type="expression" dxfId="74" priority="90">
      <formula>LEN(C7)&lt;&gt;0</formula>
    </cfRule>
  </conditionalFormatting>
  <conditionalFormatting sqref="G7:G36">
    <cfRule type="expression" dxfId="73" priority="89">
      <formula>LEN(C7)&lt;&gt;0</formula>
    </cfRule>
  </conditionalFormatting>
  <conditionalFormatting sqref="H7:H36">
    <cfRule type="expression" dxfId="72" priority="88">
      <formula>LEN(C7)&lt;&gt;0</formula>
    </cfRule>
  </conditionalFormatting>
  <conditionalFormatting sqref="P7:P36">
    <cfRule type="expression" dxfId="71" priority="87">
      <formula>LEN(C7)&lt;&gt;0</formula>
    </cfRule>
  </conditionalFormatting>
  <conditionalFormatting sqref="Q7:Q36">
    <cfRule type="expression" dxfId="70" priority="86">
      <formula>LEN(C7)&lt;&gt;0</formula>
    </cfRule>
  </conditionalFormatting>
  <conditionalFormatting sqref="R7:R36">
    <cfRule type="expression" dxfId="69" priority="85">
      <formula>LEN(C7)&lt;&gt;0</formula>
    </cfRule>
  </conditionalFormatting>
  <conditionalFormatting sqref="J7:J36">
    <cfRule type="expression" dxfId="68" priority="84">
      <formula>LEN(C7)&lt;&gt;0</formula>
    </cfRule>
  </conditionalFormatting>
  <conditionalFormatting sqref="I7:I36">
    <cfRule type="expression" dxfId="67" priority="83">
      <formula>LEN(C7)&lt;&gt;0</formula>
    </cfRule>
  </conditionalFormatting>
  <conditionalFormatting sqref="K7:K36">
    <cfRule type="expression" dxfId="66" priority="82">
      <formula>LEN(C7)&lt;&gt;0</formula>
    </cfRule>
  </conditionalFormatting>
  <conditionalFormatting sqref="L7:L36">
    <cfRule type="expression" dxfId="65" priority="81">
      <formula>LEN(C7)&lt;&gt;0</formula>
    </cfRule>
  </conditionalFormatting>
  <conditionalFormatting sqref="M7:M36">
    <cfRule type="expression" dxfId="64" priority="80">
      <formula>LEN(C7)&lt;&gt;0</formula>
    </cfRule>
  </conditionalFormatting>
  <conditionalFormatting sqref="N7:N36">
    <cfRule type="expression" dxfId="63" priority="79">
      <formula>LEN(C7)&lt;&gt;0</formula>
    </cfRule>
  </conditionalFormatting>
  <conditionalFormatting sqref="E10:R21">
    <cfRule type="expression" dxfId="62" priority="69">
      <formula>LEN($B10)&lt;&gt;0</formula>
    </cfRule>
  </conditionalFormatting>
  <conditionalFormatting sqref="E10:R21">
    <cfRule type="expression" dxfId="61" priority="68">
      <formula>LEN($B10)&lt;&gt;0</formula>
    </cfRule>
  </conditionalFormatting>
  <conditionalFormatting sqref="E22:R36">
    <cfRule type="expression" dxfId="60" priority="67">
      <formula>LEN($B22)&lt;&gt;0</formula>
    </cfRule>
  </conditionalFormatting>
  <conditionalFormatting sqref="E22:R36">
    <cfRule type="expression" dxfId="59" priority="66">
      <formula>LEN($B22)&lt;&gt;0</formula>
    </cfRule>
  </conditionalFormatting>
  <conditionalFormatting sqref="D7:D36">
    <cfRule type="expression" dxfId="58" priority="65">
      <formula>LEN($B7)&lt;&gt;0</formula>
    </cfRule>
  </conditionalFormatting>
  <conditionalFormatting sqref="E6:R6">
    <cfRule type="expression" dxfId="57" priority="64">
      <formula>LEN($B6)&lt;&gt;0</formula>
    </cfRule>
  </conditionalFormatting>
  <conditionalFormatting sqref="D7:D36">
    <cfRule type="expression" dxfId="56" priority="63">
      <formula>LEN($B7)&lt;&gt;0</formula>
    </cfRule>
  </conditionalFormatting>
  <conditionalFormatting sqref="E7:R7 E8:E36">
    <cfRule type="expression" dxfId="55" priority="62">
      <formula>LEN($B7)&lt;&gt;0</formula>
    </cfRule>
  </conditionalFormatting>
  <conditionalFormatting sqref="E7:R7 E8:E36">
    <cfRule type="expression" dxfId="54" priority="61">
      <formula>LEN($B7)&lt;&gt;0</formula>
    </cfRule>
  </conditionalFormatting>
  <conditionalFormatting sqref="D7:D36">
    <cfRule type="expression" dxfId="53" priority="60">
      <formula>LEN($B7)&lt;&gt;0</formula>
    </cfRule>
  </conditionalFormatting>
  <conditionalFormatting sqref="E7:R36">
    <cfRule type="expression" dxfId="52" priority="59">
      <formula>LEN($B7)&lt;&gt;0</formula>
    </cfRule>
  </conditionalFormatting>
  <conditionalFormatting sqref="E7:R36">
    <cfRule type="expression" dxfId="51" priority="58">
      <formula>LEN($B7)&lt;&gt;0</formula>
    </cfRule>
  </conditionalFormatting>
  <conditionalFormatting sqref="D6">
    <cfRule type="expression" dxfId="50" priority="57">
      <formula>LEN($B6)&lt;&gt;0</formula>
    </cfRule>
  </conditionalFormatting>
  <conditionalFormatting sqref="E7:E36">
    <cfRule type="expression" dxfId="49" priority="56">
      <formula>LEN(C7)&lt;&gt;0</formula>
    </cfRule>
  </conditionalFormatting>
  <conditionalFormatting sqref="E7:E36">
    <cfRule type="expression" dxfId="48" priority="55">
      <formula>LEN(C7)&lt;&gt;0</formula>
    </cfRule>
  </conditionalFormatting>
  <conditionalFormatting sqref="F7:F36">
    <cfRule type="expression" dxfId="47" priority="54">
      <formula>LEN(C7)&lt;&gt;0</formula>
    </cfRule>
  </conditionalFormatting>
  <conditionalFormatting sqref="O7:O36">
    <cfRule type="expression" dxfId="46" priority="53">
      <formula>LEN(C7)&lt;&gt;0</formula>
    </cfRule>
  </conditionalFormatting>
  <conditionalFormatting sqref="G7:G36">
    <cfRule type="expression" dxfId="45" priority="52">
      <formula>LEN(C7)&lt;&gt;0</formula>
    </cfRule>
  </conditionalFormatting>
  <conditionalFormatting sqref="H7:H36">
    <cfRule type="expression" dxfId="44" priority="51">
      <formula>LEN(C7)&lt;&gt;0</formula>
    </cfRule>
  </conditionalFormatting>
  <conditionalFormatting sqref="P7:P36">
    <cfRule type="expression" dxfId="43" priority="50">
      <formula>LEN(C7)&lt;&gt;0</formula>
    </cfRule>
  </conditionalFormatting>
  <conditionalFormatting sqref="Q7:Q36">
    <cfRule type="expression" dxfId="42" priority="49">
      <formula>LEN(C7)&lt;&gt;0</formula>
    </cfRule>
  </conditionalFormatting>
  <conditionalFormatting sqref="R7:R36">
    <cfRule type="expression" dxfId="41" priority="48">
      <formula>LEN(C7)&lt;&gt;0</formula>
    </cfRule>
  </conditionalFormatting>
  <conditionalFormatting sqref="J7:J36">
    <cfRule type="expression" dxfId="40" priority="47">
      <formula>LEN(C7)&lt;&gt;0</formula>
    </cfRule>
  </conditionalFormatting>
  <conditionalFormatting sqref="I7:I36">
    <cfRule type="expression" dxfId="39" priority="46">
      <formula>LEN(C7)&lt;&gt;0</formula>
    </cfRule>
  </conditionalFormatting>
  <conditionalFormatting sqref="K7:K36">
    <cfRule type="expression" dxfId="38" priority="45">
      <formula>LEN(C7)&lt;&gt;0</formula>
    </cfRule>
  </conditionalFormatting>
  <conditionalFormatting sqref="L7:L36">
    <cfRule type="expression" dxfId="37" priority="44">
      <formula>LEN(C7)&lt;&gt;0</formula>
    </cfRule>
  </conditionalFormatting>
  <conditionalFormatting sqref="M7:M36">
    <cfRule type="expression" dxfId="36" priority="43">
      <formula>LEN(C7)&lt;&gt;0</formula>
    </cfRule>
  </conditionalFormatting>
  <conditionalFormatting sqref="N7:N36">
    <cfRule type="expression" dxfId="35" priority="42">
      <formula>LEN(C7)&lt;&gt;0</formula>
    </cfRule>
  </conditionalFormatting>
  <conditionalFormatting sqref="D7:D36">
    <cfRule type="expression" dxfId="34" priority="40">
      <formula>LEN($B7)&lt;&gt;0</formula>
    </cfRule>
  </conditionalFormatting>
  <conditionalFormatting sqref="E6:R6">
    <cfRule type="expression" dxfId="33" priority="39">
      <formula>LEN($B6)&lt;&gt;0</formula>
    </cfRule>
  </conditionalFormatting>
  <conditionalFormatting sqref="E7:R7 E8:E36">
    <cfRule type="expression" dxfId="32" priority="38">
      <formula>LEN($B7)&lt;&gt;0</formula>
    </cfRule>
  </conditionalFormatting>
  <conditionalFormatting sqref="E7:R7 E8:E36">
    <cfRule type="expression" dxfId="31" priority="37">
      <formula>LEN($B7)&lt;&gt;0</formula>
    </cfRule>
  </conditionalFormatting>
  <conditionalFormatting sqref="E8:R8">
    <cfRule type="expression" dxfId="30" priority="36">
      <formula>LEN($B8)&lt;&gt;0</formula>
    </cfRule>
  </conditionalFormatting>
  <conditionalFormatting sqref="E8:R8">
    <cfRule type="expression" dxfId="29" priority="35">
      <formula>LEN($B8)&lt;&gt;0</formula>
    </cfRule>
  </conditionalFormatting>
  <conditionalFormatting sqref="E9:R9 E10:E36">
    <cfRule type="expression" dxfId="28" priority="34">
      <formula>LEN($B9)&lt;&gt;0</formula>
    </cfRule>
  </conditionalFormatting>
  <conditionalFormatting sqref="E9:R9 E10:E36">
    <cfRule type="expression" dxfId="27" priority="33">
      <formula>LEN($B9)&lt;&gt;0</formula>
    </cfRule>
  </conditionalFormatting>
  <conditionalFormatting sqref="E10:R21">
    <cfRule type="expression" dxfId="26" priority="32">
      <formula>LEN($B10)&lt;&gt;0</formula>
    </cfRule>
  </conditionalFormatting>
  <conditionalFormatting sqref="E10:R21">
    <cfRule type="expression" dxfId="25" priority="31">
      <formula>LEN($B10)&lt;&gt;0</formula>
    </cfRule>
  </conditionalFormatting>
  <conditionalFormatting sqref="E22:R36">
    <cfRule type="expression" dxfId="24" priority="30">
      <formula>LEN($B22)&lt;&gt;0</formula>
    </cfRule>
  </conditionalFormatting>
  <conditionalFormatting sqref="E22:R36">
    <cfRule type="expression" dxfId="23" priority="29">
      <formula>LEN($B22)&lt;&gt;0</formula>
    </cfRule>
  </conditionalFormatting>
  <conditionalFormatting sqref="D7:D36">
    <cfRule type="expression" dxfId="22" priority="28">
      <formula>LEN($B7)&lt;&gt;0</formula>
    </cfRule>
  </conditionalFormatting>
  <conditionalFormatting sqref="E6:R6">
    <cfRule type="expression" dxfId="21" priority="27">
      <formula>LEN($B6)&lt;&gt;0</formula>
    </cfRule>
  </conditionalFormatting>
  <conditionalFormatting sqref="D7:D36">
    <cfRule type="expression" dxfId="20" priority="26">
      <formula>LEN($B7)&lt;&gt;0</formula>
    </cfRule>
  </conditionalFormatting>
  <conditionalFormatting sqref="E7:R7 E8:E36">
    <cfRule type="expression" dxfId="19" priority="25">
      <formula>LEN($B7)&lt;&gt;0</formula>
    </cfRule>
  </conditionalFormatting>
  <conditionalFormatting sqref="E7:R7 E8:E36">
    <cfRule type="expression" dxfId="18" priority="24">
      <formula>LEN($B7)&lt;&gt;0</formula>
    </cfRule>
  </conditionalFormatting>
  <conditionalFormatting sqref="D7:D36">
    <cfRule type="expression" dxfId="17" priority="23">
      <formula>LEN($B7)&lt;&gt;0</formula>
    </cfRule>
  </conditionalFormatting>
  <conditionalFormatting sqref="E7:R36">
    <cfRule type="expression" dxfId="16" priority="22">
      <formula>LEN($B7)&lt;&gt;0</formula>
    </cfRule>
  </conditionalFormatting>
  <conditionalFormatting sqref="E7:R36">
    <cfRule type="expression" dxfId="15" priority="21">
      <formula>LEN($B7)&lt;&gt;0</formula>
    </cfRule>
  </conditionalFormatting>
  <conditionalFormatting sqref="E6:R6">
    <cfRule type="expression" dxfId="14" priority="20">
      <formula>LEN($B6)&lt;&gt;0</formula>
    </cfRule>
  </conditionalFormatting>
  <conditionalFormatting sqref="D7:D36">
    <cfRule type="expression" dxfId="13" priority="19">
      <formula>LEN($B7)&lt;&gt;0</formula>
    </cfRule>
  </conditionalFormatting>
  <conditionalFormatting sqref="E7:R7 E8:E36">
    <cfRule type="expression" dxfId="12" priority="17">
      <formula>LEN($B7)&lt;&gt;0</formula>
    </cfRule>
  </conditionalFormatting>
  <conditionalFormatting sqref="E7:R7 E8:E36">
    <cfRule type="expression" dxfId="11" priority="16">
      <formula>LEN($B7)&lt;&gt;0</formula>
    </cfRule>
  </conditionalFormatting>
  <conditionalFormatting sqref="D8:D36">
    <cfRule type="expression" dxfId="10" priority="15">
      <formula>LEN($B8)&lt;&gt;0</formula>
    </cfRule>
  </conditionalFormatting>
  <conditionalFormatting sqref="E8:R36">
    <cfRule type="expression" dxfId="9" priority="13">
      <formula>LEN($B8)&lt;&gt;0</formula>
    </cfRule>
  </conditionalFormatting>
  <conditionalFormatting sqref="E8:R36">
    <cfRule type="expression" dxfId="8" priority="12">
      <formula>LEN($B8)&lt;&gt;0</formula>
    </cfRule>
  </conditionalFormatting>
  <conditionalFormatting sqref="E6:R6">
    <cfRule type="expression" dxfId="7" priority="11">
      <formula>LEN($B6)&lt;&gt;0</formula>
    </cfRule>
  </conditionalFormatting>
  <conditionalFormatting sqref="D7:D36">
    <cfRule type="expression" dxfId="6" priority="10">
      <formula>LEN($B7)&lt;&gt;0</formula>
    </cfRule>
  </conditionalFormatting>
  <conditionalFormatting sqref="E7:R21 E22:E36">
    <cfRule type="expression" dxfId="5" priority="7">
      <formula>LEN($B7)&lt;&gt;0</formula>
    </cfRule>
  </conditionalFormatting>
  <conditionalFormatting sqref="E7:R21 E22:E36">
    <cfRule type="expression" dxfId="4" priority="6">
      <formula>LEN($B7)&lt;&gt;0</formula>
    </cfRule>
  </conditionalFormatting>
  <conditionalFormatting sqref="D7:D36">
    <cfRule type="expression" dxfId="3" priority="5">
      <formula>LEN($B7)&lt;&gt;0</formula>
    </cfRule>
  </conditionalFormatting>
  <conditionalFormatting sqref="E7:R36">
    <cfRule type="expression" dxfId="2" priority="4">
      <formula>LEN($B7)&lt;&gt;0</formula>
    </cfRule>
  </conditionalFormatting>
  <conditionalFormatting sqref="E7:R36">
    <cfRule type="expression" dxfId="1" priority="2">
      <formula>LEN($B7)&lt;&gt;0</formula>
    </cfRule>
  </conditionalFormatting>
  <conditionalFormatting sqref="E7:R36">
    <cfRule type="expression" dxfId="0" priority="1">
      <formula>LEN($B7)&lt;&gt;0</formula>
    </cfRule>
  </conditionalFormatting>
  <pageMargins left="0.25" right="0.25" top="0.55000000000000004" bottom="0.21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D36"/>
  <sheetViews>
    <sheetView topLeftCell="A13" workbookViewId="0">
      <selection activeCell="R14" sqref="R14"/>
    </sheetView>
  </sheetViews>
  <sheetFormatPr defaultRowHeight="15" x14ac:dyDescent="0.25"/>
  <cols>
    <col min="1" max="1" width="22.85546875" style="127" customWidth="1"/>
    <col min="2" max="2" width="22" style="127" customWidth="1"/>
    <col min="3" max="3" width="9.28515625" style="127" customWidth="1"/>
    <col min="4" max="4" width="33.140625" style="127" customWidth="1"/>
    <col min="5" max="16384" width="9.140625" style="127"/>
  </cols>
  <sheetData>
    <row r="1" spans="1:4" ht="18.75" x14ac:dyDescent="0.25">
      <c r="A1" s="532" t="s">
        <v>174</v>
      </c>
      <c r="B1" s="532"/>
      <c r="C1" s="533" t="s">
        <v>175</v>
      </c>
      <c r="D1" s="533"/>
    </row>
    <row r="2" spans="1:4" x14ac:dyDescent="0.25">
      <c r="A2" s="127" t="s">
        <v>99</v>
      </c>
    </row>
    <row r="3" spans="1:4" x14ac:dyDescent="0.25">
      <c r="A3" s="127" t="s">
        <v>100</v>
      </c>
    </row>
    <row r="4" spans="1:4" x14ac:dyDescent="0.25">
      <c r="A4" s="127" t="s">
        <v>101</v>
      </c>
    </row>
    <row r="5" spans="1:4" ht="19.5" customHeight="1" x14ac:dyDescent="0.25">
      <c r="A5" s="534" t="s">
        <v>102</v>
      </c>
      <c r="B5" s="534"/>
      <c r="C5" s="535"/>
      <c r="D5" s="535"/>
    </row>
    <row r="6" spans="1:4" ht="32.25" customHeight="1" x14ac:dyDescent="0.25">
      <c r="A6" s="128" t="s">
        <v>103</v>
      </c>
      <c r="B6" s="129">
        <v>1508611</v>
      </c>
      <c r="C6" s="130" t="s">
        <v>104</v>
      </c>
      <c r="D6" s="131" t="s">
        <v>105</v>
      </c>
    </row>
    <row r="7" spans="1:4" x14ac:dyDescent="0.25">
      <c r="A7" s="128" t="s">
        <v>106</v>
      </c>
      <c r="B7" s="132" t="s">
        <v>107</v>
      </c>
      <c r="C7" s="133" t="s">
        <v>108</v>
      </c>
      <c r="D7" s="134" t="s">
        <v>109</v>
      </c>
    </row>
    <row r="8" spans="1:4" x14ac:dyDescent="0.25">
      <c r="A8" s="128" t="s">
        <v>110</v>
      </c>
      <c r="B8" s="132" t="s">
        <v>111</v>
      </c>
      <c r="C8" s="128" t="s">
        <v>112</v>
      </c>
      <c r="D8" s="135" t="s">
        <v>113</v>
      </c>
    </row>
    <row r="9" spans="1:4" x14ac:dyDescent="0.25">
      <c r="A9" s="128" t="s">
        <v>114</v>
      </c>
      <c r="B9" s="132" t="s">
        <v>115</v>
      </c>
      <c r="C9" s="128" t="s">
        <v>116</v>
      </c>
      <c r="D9" s="135" t="s">
        <v>117</v>
      </c>
    </row>
    <row r="10" spans="1:4" x14ac:dyDescent="0.25">
      <c r="A10" s="128" t="s">
        <v>118</v>
      </c>
      <c r="B10" s="132" t="s">
        <v>119</v>
      </c>
      <c r="C10" s="136"/>
      <c r="D10" s="136"/>
    </row>
    <row r="12" spans="1:4" x14ac:dyDescent="0.25">
      <c r="A12" s="497" t="s">
        <v>176</v>
      </c>
      <c r="B12" s="497"/>
      <c r="C12" s="497"/>
      <c r="D12" s="497"/>
    </row>
    <row r="13" spans="1:4" x14ac:dyDescent="0.25">
      <c r="A13" s="126"/>
      <c r="B13" s="125" t="s">
        <v>140</v>
      </c>
      <c r="C13" s="536" t="s">
        <v>141</v>
      </c>
      <c r="D13" s="537"/>
    </row>
    <row r="14" spans="1:4" x14ac:dyDescent="0.25">
      <c r="A14" s="137" t="s">
        <v>177</v>
      </c>
      <c r="B14" s="126"/>
      <c r="C14" s="531">
        <v>102</v>
      </c>
      <c r="D14" s="531"/>
    </row>
    <row r="15" spans="1:4" x14ac:dyDescent="0.25">
      <c r="A15" s="137" t="s">
        <v>178</v>
      </c>
      <c r="B15" s="126"/>
      <c r="C15" s="531">
        <v>117</v>
      </c>
      <c r="D15" s="531"/>
    </row>
    <row r="17" spans="1:4" x14ac:dyDescent="0.25">
      <c r="A17" s="497" t="s">
        <v>179</v>
      </c>
      <c r="B17" s="497"/>
      <c r="C17" s="497"/>
      <c r="D17" s="497"/>
    </row>
    <row r="18" spans="1:4" x14ac:dyDescent="0.25">
      <c r="A18" s="126"/>
      <c r="B18" s="125" t="s">
        <v>140</v>
      </c>
      <c r="C18" s="472" t="s">
        <v>141</v>
      </c>
      <c r="D18" s="472"/>
    </row>
    <row r="19" spans="1:4" x14ac:dyDescent="0.25">
      <c r="A19" s="125" t="s">
        <v>180</v>
      </c>
      <c r="B19" s="126"/>
      <c r="C19" s="531">
        <f>C14</f>
        <v>102</v>
      </c>
      <c r="D19" s="531"/>
    </row>
    <row r="20" spans="1:4" x14ac:dyDescent="0.25">
      <c r="A20" s="125" t="s">
        <v>181</v>
      </c>
      <c r="B20" s="126"/>
      <c r="C20" s="531">
        <f>C15</f>
        <v>117</v>
      </c>
      <c r="D20" s="531"/>
    </row>
    <row r="22" spans="1:4" x14ac:dyDescent="0.25">
      <c r="A22" s="497" t="s">
        <v>182</v>
      </c>
      <c r="B22" s="497"/>
      <c r="C22" s="497"/>
      <c r="D22" s="497"/>
    </row>
    <row r="23" spans="1:4" x14ac:dyDescent="0.25">
      <c r="A23" s="126"/>
      <c r="B23" s="125" t="s">
        <v>140</v>
      </c>
      <c r="C23" s="472" t="s">
        <v>141</v>
      </c>
      <c r="D23" s="472"/>
    </row>
    <row r="24" spans="1:4" ht="33.75" x14ac:dyDescent="0.25">
      <c r="A24" s="125" t="s">
        <v>183</v>
      </c>
      <c r="B24" s="126"/>
      <c r="C24" s="531">
        <v>32</v>
      </c>
      <c r="D24" s="531"/>
    </row>
    <row r="25" spans="1:4" ht="22.5" x14ac:dyDescent="0.25">
      <c r="A25" s="125" t="s">
        <v>184</v>
      </c>
      <c r="B25" s="126"/>
      <c r="C25" s="531">
        <v>0</v>
      </c>
      <c r="D25" s="531"/>
    </row>
    <row r="27" spans="1:4" x14ac:dyDescent="0.25">
      <c r="A27" s="497" t="s">
        <v>185</v>
      </c>
      <c r="B27" s="497"/>
      <c r="C27" s="497"/>
      <c r="D27" s="497"/>
    </row>
    <row r="28" spans="1:4" x14ac:dyDescent="0.25">
      <c r="A28" s="126"/>
      <c r="B28" s="125" t="s">
        <v>140</v>
      </c>
      <c r="C28" s="472" t="s">
        <v>141</v>
      </c>
      <c r="D28" s="472"/>
    </row>
    <row r="29" spans="1:4" ht="33.75" x14ac:dyDescent="0.25">
      <c r="A29" s="125" t="s">
        <v>186</v>
      </c>
      <c r="B29" s="126"/>
      <c r="C29" s="531">
        <v>0</v>
      </c>
      <c r="D29" s="531"/>
    </row>
    <row r="30" spans="1:4" ht="45" x14ac:dyDescent="0.25">
      <c r="A30" s="125" t="s">
        <v>187</v>
      </c>
      <c r="B30" s="126"/>
      <c r="C30" s="531">
        <v>0</v>
      </c>
      <c r="D30" s="531"/>
    </row>
    <row r="32" spans="1:4" x14ac:dyDescent="0.25">
      <c r="A32" s="497" t="s">
        <v>188</v>
      </c>
      <c r="B32" s="497"/>
      <c r="C32" s="497"/>
      <c r="D32" s="497"/>
    </row>
    <row r="33" spans="1:4" x14ac:dyDescent="0.25">
      <c r="A33" s="126"/>
      <c r="B33" s="125" t="s">
        <v>140</v>
      </c>
      <c r="C33" s="472" t="s">
        <v>141</v>
      </c>
      <c r="D33" s="472"/>
    </row>
    <row r="34" spans="1:4" ht="45" x14ac:dyDescent="0.25">
      <c r="A34" s="125" t="s">
        <v>189</v>
      </c>
      <c r="B34" s="126"/>
      <c r="C34" s="531">
        <v>0</v>
      </c>
      <c r="D34" s="531"/>
    </row>
    <row r="35" spans="1:4" ht="22.5" x14ac:dyDescent="0.25">
      <c r="A35" s="125" t="s">
        <v>190</v>
      </c>
      <c r="B35" s="126"/>
      <c r="C35" s="531">
        <v>0</v>
      </c>
      <c r="D35" s="531"/>
    </row>
    <row r="36" spans="1:4" ht="33.75" x14ac:dyDescent="0.25">
      <c r="A36" s="125" t="s">
        <v>191</v>
      </c>
      <c r="B36" s="126"/>
      <c r="C36" s="531">
        <v>0</v>
      </c>
      <c r="D36" s="531"/>
    </row>
  </sheetData>
  <mergeCells count="24">
    <mergeCell ref="A22:D22"/>
    <mergeCell ref="A1:B1"/>
    <mergeCell ref="C1:D1"/>
    <mergeCell ref="A5:D5"/>
    <mergeCell ref="A12:D12"/>
    <mergeCell ref="C13:D13"/>
    <mergeCell ref="C14:D14"/>
    <mergeCell ref="C15:D15"/>
    <mergeCell ref="A17:D17"/>
    <mergeCell ref="C18:D18"/>
    <mergeCell ref="C19:D19"/>
    <mergeCell ref="C20:D20"/>
    <mergeCell ref="C36:D36"/>
    <mergeCell ref="C23:D23"/>
    <mergeCell ref="C24:D24"/>
    <mergeCell ref="C25:D25"/>
    <mergeCell ref="A27:D27"/>
    <mergeCell ref="C28:D28"/>
    <mergeCell ref="C29:D29"/>
    <mergeCell ref="C30:D30"/>
    <mergeCell ref="A32:D32"/>
    <mergeCell ref="C33:D33"/>
    <mergeCell ref="C34:D34"/>
    <mergeCell ref="C35:D3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/>
  <dimension ref="A1:R25"/>
  <sheetViews>
    <sheetView view="pageBreakPreview" zoomScale="60" workbookViewId="0">
      <selection activeCell="J13" sqref="J13"/>
    </sheetView>
  </sheetViews>
  <sheetFormatPr defaultRowHeight="21" x14ac:dyDescent="0.35"/>
  <cols>
    <col min="1" max="1" width="10" style="70" customWidth="1"/>
    <col min="2" max="2" width="26" style="71" customWidth="1"/>
    <col min="3" max="4" width="14" style="71" customWidth="1"/>
    <col min="5" max="5" width="17.7109375" style="71" customWidth="1"/>
    <col min="6" max="6" width="9.140625" style="71"/>
    <col min="7" max="7" width="17" style="71" bestFit="1" customWidth="1"/>
    <col min="8" max="8" width="11.5703125" style="71" bestFit="1" customWidth="1"/>
    <col min="9" max="10" width="11.5703125" style="71" customWidth="1"/>
    <col min="11" max="11" width="34.140625" style="71" customWidth="1"/>
    <col min="12" max="15" width="9.140625" style="71"/>
    <col min="16" max="18" width="10.5703125" style="71" bestFit="1" customWidth="1"/>
    <col min="19" max="16384" width="9.140625" style="71"/>
  </cols>
  <sheetData>
    <row r="1" spans="1:18" x14ac:dyDescent="0.35">
      <c r="E1" s="122"/>
    </row>
    <row r="2" spans="1:18" x14ac:dyDescent="0.35">
      <c r="A2" s="539" t="str">
        <f>"MID-DAY MEALS VOUCHER FOR THE MONTH OF " &amp; MONTH</f>
        <v>MID-DAY MEALS VOUCHER FOR THE MONTH OF 43831</v>
      </c>
      <c r="B2" s="539"/>
      <c r="C2" s="539"/>
      <c r="D2" s="539"/>
      <c r="E2" s="539"/>
      <c r="F2" s="62"/>
      <c r="G2" s="62"/>
      <c r="H2" s="62"/>
      <c r="I2" s="62"/>
      <c r="J2" s="62"/>
      <c r="K2" s="62"/>
      <c r="L2" s="62"/>
      <c r="M2" s="62"/>
      <c r="N2" s="62"/>
      <c r="O2" s="62"/>
      <c r="P2" s="70"/>
    </row>
    <row r="3" spans="1:18" ht="26.25" x14ac:dyDescent="0.4">
      <c r="A3" s="370" t="str">
        <f>SCHOOL</f>
        <v>ZPHS ABC</v>
      </c>
      <c r="B3" s="370"/>
      <c r="C3" s="370"/>
      <c r="D3" s="370"/>
      <c r="E3" s="370"/>
      <c r="G3" s="114" t="e">
        <f>#REF!</f>
        <v>#REF!</v>
      </c>
    </row>
    <row r="5" spans="1:18" ht="25.5" customHeight="1" x14ac:dyDescent="0.35">
      <c r="A5" s="72" t="s">
        <v>192</v>
      </c>
      <c r="B5" s="72" t="s">
        <v>193</v>
      </c>
      <c r="C5" s="72" t="s">
        <v>194</v>
      </c>
      <c r="D5" s="72" t="s">
        <v>195</v>
      </c>
      <c r="E5" s="72" t="s">
        <v>10</v>
      </c>
    </row>
    <row r="6" spans="1:18" x14ac:dyDescent="0.35">
      <c r="A6" s="73">
        <v>1</v>
      </c>
      <c r="B6" s="74" t="s">
        <v>196</v>
      </c>
      <c r="C6" s="74">
        <v>125</v>
      </c>
      <c r="D6" s="145">
        <v>24</v>
      </c>
      <c r="E6" s="63">
        <f>C6*D6</f>
        <v>3000</v>
      </c>
      <c r="F6" s="74"/>
      <c r="G6" s="74"/>
      <c r="H6" s="74"/>
      <c r="K6" s="74"/>
      <c r="L6" s="3"/>
    </row>
    <row r="7" spans="1:18" x14ac:dyDescent="0.35">
      <c r="A7" s="73">
        <v>2</v>
      </c>
      <c r="B7" s="74" t="s">
        <v>197</v>
      </c>
      <c r="C7" s="74">
        <v>100</v>
      </c>
      <c r="D7" s="145">
        <v>8</v>
      </c>
      <c r="E7" s="63">
        <f t="shared" ref="E7:E19" si="0">C7*D7</f>
        <v>800</v>
      </c>
      <c r="F7" s="74"/>
      <c r="G7" s="7"/>
      <c r="H7" s="74"/>
      <c r="K7" s="74"/>
      <c r="L7" s="3"/>
    </row>
    <row r="8" spans="1:18" x14ac:dyDescent="0.35">
      <c r="A8" s="73">
        <v>3</v>
      </c>
      <c r="B8" s="74" t="s">
        <v>198</v>
      </c>
      <c r="C8" s="74">
        <v>110</v>
      </c>
      <c r="D8" s="145">
        <v>11</v>
      </c>
      <c r="E8" s="63">
        <f t="shared" si="0"/>
        <v>1210</v>
      </c>
      <c r="F8" s="74"/>
      <c r="G8" s="7"/>
      <c r="H8" s="74"/>
      <c r="K8" s="74"/>
    </row>
    <row r="9" spans="1:18" x14ac:dyDescent="0.35">
      <c r="A9" s="73">
        <v>4</v>
      </c>
      <c r="B9" s="74" t="s">
        <v>199</v>
      </c>
      <c r="C9" s="74">
        <v>14</v>
      </c>
      <c r="D9" s="145">
        <v>10</v>
      </c>
      <c r="E9" s="63">
        <f t="shared" si="0"/>
        <v>140</v>
      </c>
      <c r="F9" s="74"/>
      <c r="G9" s="7"/>
      <c r="H9" s="74"/>
      <c r="K9" s="74"/>
    </row>
    <row r="10" spans="1:18" x14ac:dyDescent="0.35">
      <c r="A10" s="73">
        <v>5</v>
      </c>
      <c r="B10" s="74" t="s">
        <v>200</v>
      </c>
      <c r="C10" s="74">
        <v>200</v>
      </c>
      <c r="D10" s="145">
        <v>3</v>
      </c>
      <c r="E10" s="63">
        <f t="shared" si="0"/>
        <v>600</v>
      </c>
      <c r="F10" s="74"/>
      <c r="G10" s="7"/>
      <c r="H10" s="74"/>
      <c r="K10" s="74"/>
    </row>
    <row r="11" spans="1:18" x14ac:dyDescent="0.35">
      <c r="A11" s="73">
        <v>6</v>
      </c>
      <c r="B11" s="74" t="s">
        <v>201</v>
      </c>
      <c r="C11" s="74">
        <v>225</v>
      </c>
      <c r="D11" s="145">
        <v>1</v>
      </c>
      <c r="E11" s="63">
        <f t="shared" si="0"/>
        <v>225</v>
      </c>
      <c r="F11" s="74"/>
      <c r="G11" s="7"/>
      <c r="H11" s="74"/>
      <c r="K11" s="74"/>
    </row>
    <row r="12" spans="1:18" x14ac:dyDescent="0.35">
      <c r="A12" s="73">
        <v>7</v>
      </c>
      <c r="B12" s="74" t="s">
        <v>202</v>
      </c>
      <c r="C12" s="74">
        <v>100</v>
      </c>
      <c r="D12" s="145">
        <v>2</v>
      </c>
      <c r="E12" s="63">
        <f t="shared" si="0"/>
        <v>200</v>
      </c>
      <c r="F12" s="74"/>
      <c r="G12" s="7"/>
      <c r="H12" s="74"/>
      <c r="K12" s="74"/>
      <c r="P12" s="84"/>
      <c r="Q12" s="84"/>
      <c r="R12" s="84"/>
    </row>
    <row r="13" spans="1:18" x14ac:dyDescent="0.35">
      <c r="A13" s="73">
        <v>8</v>
      </c>
      <c r="B13" s="74" t="s">
        <v>203</v>
      </c>
      <c r="C13" s="74">
        <v>250</v>
      </c>
      <c r="D13" s="145">
        <v>2</v>
      </c>
      <c r="E13" s="63">
        <f t="shared" si="0"/>
        <v>500</v>
      </c>
      <c r="F13" s="74"/>
      <c r="G13" s="7"/>
      <c r="H13" s="74"/>
      <c r="K13" s="74"/>
    </row>
    <row r="14" spans="1:18" x14ac:dyDescent="0.35">
      <c r="A14" s="73">
        <v>9</v>
      </c>
      <c r="B14" s="74" t="s">
        <v>204</v>
      </c>
      <c r="C14" s="74">
        <v>80</v>
      </c>
      <c r="D14" s="145">
        <v>2</v>
      </c>
      <c r="E14" s="63">
        <f t="shared" si="0"/>
        <v>160</v>
      </c>
      <c r="F14" s="74"/>
      <c r="G14" s="7"/>
      <c r="H14" s="74"/>
      <c r="K14" s="74"/>
    </row>
    <row r="15" spans="1:18" x14ac:dyDescent="0.35">
      <c r="A15" s="73">
        <v>10</v>
      </c>
      <c r="B15" s="74" t="s">
        <v>205</v>
      </c>
      <c r="C15" s="74">
        <v>30</v>
      </c>
      <c r="D15" s="145">
        <v>10</v>
      </c>
      <c r="E15" s="63">
        <f t="shared" si="0"/>
        <v>300</v>
      </c>
      <c r="F15" s="74"/>
      <c r="G15" s="7"/>
      <c r="H15" s="74"/>
      <c r="K15" s="74"/>
    </row>
    <row r="16" spans="1:18" x14ac:dyDescent="0.35">
      <c r="A16" s="73">
        <v>11</v>
      </c>
      <c r="B16" s="74" t="s">
        <v>206</v>
      </c>
      <c r="C16" s="74">
        <v>50</v>
      </c>
      <c r="D16" s="145">
        <v>5</v>
      </c>
      <c r="E16" s="63">
        <f t="shared" si="0"/>
        <v>250</v>
      </c>
      <c r="F16" s="74"/>
      <c r="G16" s="7"/>
      <c r="H16" s="74"/>
      <c r="K16" s="74"/>
    </row>
    <row r="17" spans="1:11" x14ac:dyDescent="0.35">
      <c r="A17" s="73">
        <v>12</v>
      </c>
      <c r="B17" s="74" t="s">
        <v>207</v>
      </c>
      <c r="C17" s="145">
        <v>1200</v>
      </c>
      <c r="D17" s="145">
        <v>1</v>
      </c>
      <c r="E17" s="63">
        <f t="shared" si="0"/>
        <v>1200</v>
      </c>
      <c r="F17" s="74"/>
      <c r="G17" s="7"/>
      <c r="H17" s="74"/>
      <c r="K17" s="74"/>
    </row>
    <row r="18" spans="1:11" x14ac:dyDescent="0.35">
      <c r="A18" s="73">
        <v>13</v>
      </c>
      <c r="B18" s="74" t="s">
        <v>208</v>
      </c>
      <c r="C18" s="74">
        <v>4</v>
      </c>
      <c r="D18" s="145">
        <v>420</v>
      </c>
      <c r="E18" s="63">
        <f t="shared" si="0"/>
        <v>1680</v>
      </c>
      <c r="F18" s="74"/>
      <c r="G18" s="7"/>
      <c r="H18" s="74"/>
      <c r="K18" s="74"/>
    </row>
    <row r="19" spans="1:11" x14ac:dyDescent="0.35">
      <c r="A19" s="73">
        <v>14</v>
      </c>
      <c r="B19" s="74" t="s">
        <v>209</v>
      </c>
      <c r="C19" s="145">
        <v>1000</v>
      </c>
      <c r="D19" s="145">
        <v>1</v>
      </c>
      <c r="E19" s="63">
        <f t="shared" si="0"/>
        <v>1000</v>
      </c>
      <c r="F19" s="74"/>
      <c r="G19" s="7"/>
      <c r="H19" s="74"/>
      <c r="K19" s="74"/>
    </row>
    <row r="20" spans="1:11" x14ac:dyDescent="0.35">
      <c r="A20" s="538" t="s">
        <v>15</v>
      </c>
      <c r="B20" s="538"/>
      <c r="C20" s="538"/>
      <c r="D20" s="538"/>
      <c r="E20" s="63">
        <f>SUM(E6:E19)</f>
        <v>11265</v>
      </c>
    </row>
    <row r="21" spans="1:11" ht="24" customHeight="1" x14ac:dyDescent="0.35">
      <c r="B21" s="540" t="str">
        <f>rswords(E20)</f>
        <v>Rupees Eleven Thousand Two Hundred Sixty Five Only</v>
      </c>
      <c r="C21" s="540"/>
      <c r="D21" s="540"/>
      <c r="E21" s="540"/>
    </row>
    <row r="22" spans="1:11" x14ac:dyDescent="0.35">
      <c r="B22" s="541"/>
      <c r="C22" s="541"/>
      <c r="D22" s="541"/>
      <c r="E22" s="541"/>
    </row>
    <row r="24" spans="1:11" x14ac:dyDescent="0.35">
      <c r="A24" s="75"/>
      <c r="B24" s="75"/>
      <c r="C24" s="75"/>
      <c r="D24" s="75"/>
    </row>
    <row r="25" spans="1:11" x14ac:dyDescent="0.35">
      <c r="A25" s="76" t="s">
        <v>210</v>
      </c>
      <c r="B25" s="75"/>
      <c r="C25" s="75"/>
      <c r="D25" s="75" t="s">
        <v>211</v>
      </c>
    </row>
  </sheetData>
  <mergeCells count="4">
    <mergeCell ref="A20:D20"/>
    <mergeCell ref="A2:E2"/>
    <mergeCell ref="A3:E3"/>
    <mergeCell ref="B21:E22"/>
  </mergeCells>
  <pageMargins left="1.0900000000000001" right="0.7" top="1.69" bottom="0.75" header="0.3" footer="0.3"/>
  <pageSetup orientation="portrait" verticalDpi="300" r:id="rId1"/>
  <headerFooter>
    <oddHeader>&amp;RUPS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"/>
  <dimension ref="A1:O25"/>
  <sheetViews>
    <sheetView view="pageBreakPreview" zoomScale="60" workbookViewId="0">
      <selection activeCell="J13" sqref="J13"/>
    </sheetView>
  </sheetViews>
  <sheetFormatPr defaultRowHeight="23.25" x14ac:dyDescent="0.35"/>
  <cols>
    <col min="1" max="1" width="12.140625" style="64" customWidth="1"/>
    <col min="2" max="2" width="27.85546875" style="65" customWidth="1"/>
    <col min="3" max="3" width="14" style="65" customWidth="1"/>
    <col min="4" max="4" width="15.85546875" style="65" customWidth="1"/>
    <col min="5" max="5" width="16.85546875" style="65" customWidth="1"/>
    <col min="6" max="7" width="9.140625" style="65"/>
    <col min="8" max="8" width="18.42578125" style="65" bestFit="1" customWidth="1"/>
    <col min="9" max="9" width="8.140625" style="65" bestFit="1" customWidth="1"/>
    <col min="10" max="10" width="12.5703125" style="65" bestFit="1" customWidth="1"/>
    <col min="11" max="11" width="34.140625" style="65" bestFit="1" customWidth="1"/>
    <col min="12" max="12" width="9.140625" style="65"/>
    <col min="13" max="13" width="11.7109375" style="65" bestFit="1" customWidth="1"/>
    <col min="14" max="16384" width="9.140625" style="65"/>
  </cols>
  <sheetData>
    <row r="1" spans="1:15" x14ac:dyDescent="0.35">
      <c r="A1" s="543" t="str">
        <f>"MID-DAY MEALS VOUCHER FOR THE MONTH OF " &amp; MONTH</f>
        <v>MID-DAY MEALS VOUCHER FOR THE MONTH OF 43831</v>
      </c>
      <c r="B1" s="543"/>
      <c r="C1" s="543"/>
      <c r="D1" s="543"/>
      <c r="E1" s="543"/>
      <c r="F1" s="61"/>
      <c r="G1" s="61"/>
      <c r="H1" s="61"/>
      <c r="I1" s="61"/>
      <c r="J1" s="61"/>
      <c r="K1" s="61"/>
      <c r="L1" s="61"/>
      <c r="M1" s="61"/>
      <c r="N1" s="61"/>
      <c r="O1" s="64"/>
    </row>
    <row r="2" spans="1:15" x14ac:dyDescent="0.35">
      <c r="A2" s="511" t="str">
        <f>SCHOOL</f>
        <v>ZPHS ABC</v>
      </c>
      <c r="B2" s="511"/>
      <c r="C2" s="511"/>
      <c r="D2" s="511"/>
      <c r="E2" s="511"/>
    </row>
    <row r="3" spans="1:15" ht="28.5" x14ac:dyDescent="0.45">
      <c r="H3" s="115">
        <f>'9-10-MDM&amp;EGG'!$H$37</f>
        <v>0</v>
      </c>
    </row>
    <row r="4" spans="1:15" ht="25.5" customHeight="1" x14ac:dyDescent="0.35">
      <c r="A4" s="66" t="s">
        <v>192</v>
      </c>
      <c r="B4" s="66" t="s">
        <v>193</v>
      </c>
      <c r="C4" s="66" t="s">
        <v>194</v>
      </c>
      <c r="D4" s="66" t="s">
        <v>195</v>
      </c>
      <c r="E4" s="66" t="s">
        <v>10</v>
      </c>
      <c r="F4" s="542" t="str">
        <f>UPSBILL!C5</f>
        <v>RATE</v>
      </c>
      <c r="G4" s="542"/>
      <c r="H4" s="542"/>
    </row>
    <row r="5" spans="1:15" x14ac:dyDescent="0.35">
      <c r="A5" s="67">
        <v>1</v>
      </c>
      <c r="B5" s="74" t="s">
        <v>196</v>
      </c>
      <c r="C5" s="74">
        <v>125</v>
      </c>
      <c r="D5" s="146">
        <v>15</v>
      </c>
      <c r="E5" s="69">
        <f>C5*D5</f>
        <v>1875</v>
      </c>
      <c r="F5" s="68"/>
      <c r="G5" s="68"/>
      <c r="H5" s="7"/>
      <c r="I5" s="71"/>
      <c r="K5" s="74" t="str">
        <f>UPSBILL!C5</f>
        <v>RATE</v>
      </c>
      <c r="L5" s="3" t="str">
        <f>UPSBILL!D5</f>
        <v>QUANTITY</v>
      </c>
      <c r="M5" s="71" t="str">
        <f>UPSBILL!E5</f>
        <v>AMOUNT</v>
      </c>
    </row>
    <row r="6" spans="1:15" x14ac:dyDescent="0.35">
      <c r="A6" s="67">
        <v>2</v>
      </c>
      <c r="B6" s="74" t="s">
        <v>197</v>
      </c>
      <c r="C6" s="74">
        <v>100</v>
      </c>
      <c r="D6" s="146">
        <v>5</v>
      </c>
      <c r="E6" s="69">
        <f t="shared" ref="E6:E18" si="0">C6*D6</f>
        <v>500</v>
      </c>
      <c r="F6" s="68"/>
      <c r="G6" s="68"/>
      <c r="H6" s="7"/>
      <c r="I6" s="71"/>
      <c r="J6" s="83"/>
      <c r="K6" s="83">
        <f>UPSBILL!C6</f>
        <v>125</v>
      </c>
      <c r="L6" s="3">
        <f>UPSBILL!D6</f>
        <v>24</v>
      </c>
      <c r="M6" s="71">
        <f>UPSBILL!E6</f>
        <v>3000</v>
      </c>
    </row>
    <row r="7" spans="1:15" x14ac:dyDescent="0.35">
      <c r="A7" s="67">
        <v>3</v>
      </c>
      <c r="B7" s="74" t="s">
        <v>198</v>
      </c>
      <c r="C7" s="74">
        <v>110</v>
      </c>
      <c r="D7" s="146">
        <v>5</v>
      </c>
      <c r="E7" s="69">
        <f t="shared" si="0"/>
        <v>550</v>
      </c>
      <c r="F7" s="68"/>
      <c r="G7" s="68"/>
      <c r="H7" s="7"/>
      <c r="I7" s="71"/>
      <c r="J7" s="71"/>
      <c r="K7" s="65">
        <f>UPSBILL!C7</f>
        <v>100</v>
      </c>
      <c r="L7" s="65">
        <f>UPSBILL!D7</f>
        <v>8</v>
      </c>
      <c r="M7" s="65">
        <f>UPSBILL!E7</f>
        <v>800</v>
      </c>
    </row>
    <row r="8" spans="1:15" x14ac:dyDescent="0.35">
      <c r="A8" s="67">
        <v>4</v>
      </c>
      <c r="B8" s="74" t="s">
        <v>199</v>
      </c>
      <c r="C8" s="74">
        <v>14</v>
      </c>
      <c r="D8" s="146">
        <v>8</v>
      </c>
      <c r="E8" s="69">
        <f t="shared" si="0"/>
        <v>112</v>
      </c>
      <c r="F8" s="68"/>
      <c r="G8" s="68"/>
      <c r="H8" s="7"/>
      <c r="I8" s="71"/>
      <c r="J8" s="85"/>
      <c r="K8" s="65">
        <f>UPSBILL!C8</f>
        <v>110</v>
      </c>
      <c r="L8" s="65">
        <f>UPSBILL!D8</f>
        <v>11</v>
      </c>
      <c r="M8" s="65">
        <f>UPSBILL!E8</f>
        <v>1210</v>
      </c>
    </row>
    <row r="9" spans="1:15" x14ac:dyDescent="0.35">
      <c r="A9" s="67">
        <v>5</v>
      </c>
      <c r="B9" s="74" t="s">
        <v>200</v>
      </c>
      <c r="C9" s="74">
        <v>200</v>
      </c>
      <c r="D9" s="146">
        <v>1</v>
      </c>
      <c r="E9" s="69">
        <f t="shared" si="0"/>
        <v>200</v>
      </c>
      <c r="F9" s="68"/>
      <c r="G9" s="68"/>
      <c r="H9" s="7"/>
      <c r="I9" s="71"/>
      <c r="J9" s="85"/>
      <c r="K9" s="65">
        <f>UPSBILL!C9</f>
        <v>14</v>
      </c>
      <c r="L9" s="65">
        <f>UPSBILL!D9</f>
        <v>10</v>
      </c>
      <c r="M9" s="65">
        <f>UPSBILL!E9</f>
        <v>140</v>
      </c>
    </row>
    <row r="10" spans="1:15" x14ac:dyDescent="0.35">
      <c r="A10" s="67">
        <v>6</v>
      </c>
      <c r="B10" s="74" t="s">
        <v>201</v>
      </c>
      <c r="C10" s="74">
        <v>225</v>
      </c>
      <c r="D10" s="146">
        <v>1</v>
      </c>
      <c r="E10" s="69">
        <f t="shared" si="0"/>
        <v>225</v>
      </c>
      <c r="F10" s="68"/>
      <c r="G10" s="68"/>
      <c r="H10" s="7"/>
      <c r="I10" s="71"/>
      <c r="J10" s="85"/>
      <c r="K10" s="65">
        <f>UPSBILL!C10</f>
        <v>200</v>
      </c>
      <c r="L10" s="65">
        <f>UPSBILL!D10</f>
        <v>3</v>
      </c>
      <c r="M10" s="65">
        <f>UPSBILL!E10</f>
        <v>600</v>
      </c>
    </row>
    <row r="11" spans="1:15" x14ac:dyDescent="0.35">
      <c r="A11" s="67">
        <v>7</v>
      </c>
      <c r="B11" s="74" t="s">
        <v>202</v>
      </c>
      <c r="C11" s="74">
        <v>100</v>
      </c>
      <c r="D11" s="146">
        <v>1</v>
      </c>
      <c r="E11" s="69">
        <f t="shared" si="0"/>
        <v>100</v>
      </c>
      <c r="F11" s="68"/>
      <c r="G11" s="68"/>
      <c r="H11" s="7"/>
      <c r="I11" s="71"/>
      <c r="J11" s="85"/>
      <c r="K11" s="65">
        <f>UPSBILL!C11</f>
        <v>225</v>
      </c>
      <c r="L11" s="65">
        <f>UPSBILL!D11</f>
        <v>1</v>
      </c>
      <c r="M11" s="65">
        <f>UPSBILL!E11</f>
        <v>225</v>
      </c>
    </row>
    <row r="12" spans="1:15" x14ac:dyDescent="0.35">
      <c r="A12" s="67">
        <v>8</v>
      </c>
      <c r="B12" s="74" t="s">
        <v>203</v>
      </c>
      <c r="C12" s="74">
        <v>250</v>
      </c>
      <c r="D12" s="146">
        <v>1</v>
      </c>
      <c r="E12" s="69">
        <f t="shared" si="0"/>
        <v>250</v>
      </c>
      <c r="F12" s="68"/>
      <c r="G12" s="68"/>
      <c r="H12" s="7"/>
      <c r="I12" s="71"/>
      <c r="J12" s="85"/>
      <c r="K12" s="65">
        <f>UPSBILL!C12</f>
        <v>100</v>
      </c>
      <c r="L12" s="65">
        <f>UPSBILL!D12</f>
        <v>2</v>
      </c>
      <c r="M12" s="65">
        <f>UPSBILL!E12</f>
        <v>200</v>
      </c>
    </row>
    <row r="13" spans="1:15" x14ac:dyDescent="0.35">
      <c r="A13" s="67">
        <v>9</v>
      </c>
      <c r="B13" s="74" t="s">
        <v>204</v>
      </c>
      <c r="C13" s="74">
        <v>80</v>
      </c>
      <c r="D13" s="146">
        <v>1</v>
      </c>
      <c r="E13" s="69">
        <f t="shared" si="0"/>
        <v>80</v>
      </c>
      <c r="F13" s="68"/>
      <c r="G13" s="68"/>
      <c r="H13" s="7"/>
      <c r="I13" s="71"/>
      <c r="J13" s="85"/>
      <c r="K13" s="71">
        <f>UPSBILL!C13</f>
        <v>250</v>
      </c>
      <c r="L13" s="71">
        <f>UPSBILL!D13</f>
        <v>2</v>
      </c>
      <c r="M13" s="65">
        <f>UPSBILL!E13</f>
        <v>500</v>
      </c>
    </row>
    <row r="14" spans="1:15" x14ac:dyDescent="0.35">
      <c r="A14" s="67">
        <v>10</v>
      </c>
      <c r="B14" s="74" t="s">
        <v>205</v>
      </c>
      <c r="C14" s="74">
        <v>30</v>
      </c>
      <c r="D14" s="146">
        <v>10</v>
      </c>
      <c r="E14" s="69">
        <f t="shared" si="0"/>
        <v>300</v>
      </c>
      <c r="F14" s="68"/>
      <c r="G14" s="68"/>
      <c r="H14" s="7"/>
      <c r="I14" s="71"/>
      <c r="J14" s="85"/>
      <c r="K14" s="71">
        <f>UPSBILL!C14</f>
        <v>80</v>
      </c>
      <c r="L14" s="71">
        <f>UPSBILL!D14</f>
        <v>2</v>
      </c>
      <c r="M14" s="65">
        <f>UPSBILL!E14</f>
        <v>160</v>
      </c>
    </row>
    <row r="15" spans="1:15" x14ac:dyDescent="0.35">
      <c r="A15" s="67">
        <v>11</v>
      </c>
      <c r="B15" s="74" t="s">
        <v>206</v>
      </c>
      <c r="C15" s="74">
        <v>50</v>
      </c>
      <c r="D15" s="146">
        <v>2</v>
      </c>
      <c r="E15" s="69">
        <f t="shared" si="0"/>
        <v>100</v>
      </c>
      <c r="F15" s="68"/>
      <c r="G15" s="68"/>
      <c r="H15" s="7"/>
      <c r="I15" s="71"/>
      <c r="J15" s="85"/>
      <c r="K15" s="65">
        <f>UPSBILL!C15</f>
        <v>30</v>
      </c>
      <c r="L15" s="65">
        <f>UPSBILL!D15</f>
        <v>10</v>
      </c>
      <c r="M15" s="65">
        <f>UPSBILL!E15</f>
        <v>300</v>
      </c>
    </row>
    <row r="16" spans="1:15" x14ac:dyDescent="0.35">
      <c r="A16" s="67">
        <v>12</v>
      </c>
      <c r="B16" s="74" t="s">
        <v>207</v>
      </c>
      <c r="C16" s="145">
        <v>1000</v>
      </c>
      <c r="D16" s="146">
        <v>1</v>
      </c>
      <c r="E16" s="69">
        <f t="shared" si="0"/>
        <v>1000</v>
      </c>
      <c r="F16" s="68"/>
      <c r="G16" s="68"/>
      <c r="H16" s="7"/>
      <c r="I16" s="71"/>
      <c r="J16" s="71"/>
      <c r="K16" s="65">
        <f>UPSBILL!C16</f>
        <v>50</v>
      </c>
      <c r="L16" s="65">
        <f>UPSBILL!D16</f>
        <v>5</v>
      </c>
      <c r="M16" s="65">
        <f>UPSBILL!E16</f>
        <v>250</v>
      </c>
    </row>
    <row r="17" spans="1:13" x14ac:dyDescent="0.35">
      <c r="A17" s="67">
        <v>13</v>
      </c>
      <c r="B17" s="74" t="s">
        <v>208</v>
      </c>
      <c r="C17" s="74">
        <v>4</v>
      </c>
      <c r="D17" s="146">
        <v>300</v>
      </c>
      <c r="E17" s="69">
        <f t="shared" si="0"/>
        <v>1200</v>
      </c>
      <c r="F17" s="68"/>
      <c r="G17" s="68"/>
      <c r="H17" s="7"/>
      <c r="I17" s="71"/>
      <c r="J17" s="71"/>
      <c r="K17" s="65">
        <f>UPSBILL!C17</f>
        <v>1200</v>
      </c>
      <c r="L17" s="65">
        <f>UPSBILL!D17</f>
        <v>1</v>
      </c>
      <c r="M17" s="65">
        <f>UPSBILL!E17</f>
        <v>1200</v>
      </c>
    </row>
    <row r="18" spans="1:13" x14ac:dyDescent="0.35">
      <c r="A18" s="67">
        <v>14</v>
      </c>
      <c r="B18" s="74" t="s">
        <v>209</v>
      </c>
      <c r="C18" s="145">
        <v>1000</v>
      </c>
      <c r="D18" s="146">
        <v>1</v>
      </c>
      <c r="E18" s="69">
        <f t="shared" si="0"/>
        <v>1000</v>
      </c>
      <c r="F18" s="68"/>
      <c r="G18" s="68"/>
      <c r="H18" s="7"/>
      <c r="I18" s="71"/>
      <c r="J18" s="85"/>
      <c r="K18" s="65">
        <f>UPSBILL!C18</f>
        <v>4</v>
      </c>
      <c r="L18" s="65">
        <f>UPSBILL!D18</f>
        <v>420</v>
      </c>
      <c r="M18" s="65">
        <f>UPSBILL!E18</f>
        <v>1680</v>
      </c>
    </row>
    <row r="19" spans="1:13" x14ac:dyDescent="0.35">
      <c r="A19" s="542" t="s">
        <v>15</v>
      </c>
      <c r="B19" s="542"/>
      <c r="C19" s="542"/>
      <c r="D19" s="542"/>
      <c r="E19" s="69">
        <f>SUM(E5:E18)</f>
        <v>7492</v>
      </c>
      <c r="H19" s="71"/>
      <c r="I19" s="71"/>
      <c r="J19" s="71"/>
      <c r="K19" s="65">
        <f>UPSBILL!C19</f>
        <v>1000</v>
      </c>
      <c r="L19" s="65">
        <f>UPSBILL!D19</f>
        <v>1</v>
      </c>
      <c r="M19" s="65">
        <f>UPSBILL!E19</f>
        <v>1000</v>
      </c>
    </row>
    <row r="20" spans="1:13" ht="24" customHeight="1" x14ac:dyDescent="0.35">
      <c r="A20" s="544" t="str">
        <f>rswords(E19)</f>
        <v>Rupees Seven Thousand Four Hundred Ninety Two Only</v>
      </c>
      <c r="B20" s="544"/>
      <c r="C20" s="544"/>
      <c r="D20" s="544"/>
      <c r="E20" s="544"/>
    </row>
    <row r="21" spans="1:13" x14ac:dyDescent="0.35">
      <c r="A21" s="545"/>
      <c r="B21" s="545"/>
      <c r="C21" s="545"/>
      <c r="D21" s="545"/>
      <c r="E21" s="545"/>
      <c r="K21" s="86"/>
    </row>
    <row r="25" spans="1:13" s="71" customFormat="1" ht="21" x14ac:dyDescent="0.35">
      <c r="A25" s="76" t="s">
        <v>210</v>
      </c>
      <c r="B25" s="75"/>
      <c r="C25" s="75"/>
      <c r="D25" s="75" t="s">
        <v>211</v>
      </c>
    </row>
  </sheetData>
  <mergeCells count="5">
    <mergeCell ref="A19:D19"/>
    <mergeCell ref="A1:E1"/>
    <mergeCell ref="A2:E2"/>
    <mergeCell ref="A20:E21"/>
    <mergeCell ref="F4:H4"/>
  </mergeCells>
  <pageMargins left="0.7" right="0.7" top="1.93" bottom="0.75" header="0.3" footer="0.3"/>
  <pageSetup orientation="portrait" verticalDpi="300" r:id="rId1"/>
  <headerFooter>
    <oddHeader>&amp;RHS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"/>
  <dimension ref="A4:D12"/>
  <sheetViews>
    <sheetView workbookViewId="0">
      <selection activeCell="R14" sqref="R14"/>
    </sheetView>
  </sheetViews>
  <sheetFormatPr defaultRowHeight="15" x14ac:dyDescent="0.25"/>
  <cols>
    <col min="1" max="1" width="21.85546875" bestFit="1" customWidth="1"/>
    <col min="2" max="2" width="13.85546875" bestFit="1" customWidth="1"/>
    <col min="3" max="3" width="19.28515625" customWidth="1"/>
    <col min="4" max="4" width="14.7109375" bestFit="1" customWidth="1"/>
  </cols>
  <sheetData>
    <row r="4" spans="1:4" ht="26.25" x14ac:dyDescent="0.4">
      <c r="A4" s="546" t="s">
        <v>212</v>
      </c>
      <c r="B4" s="546"/>
      <c r="C4" s="546"/>
      <c r="D4" s="546"/>
    </row>
    <row r="5" spans="1:4" ht="26.25" x14ac:dyDescent="0.4">
      <c r="A5" s="9"/>
      <c r="B5" s="9"/>
      <c r="C5" s="9"/>
      <c r="D5" s="9"/>
    </row>
    <row r="6" spans="1:4" ht="26.25" x14ac:dyDescent="0.4">
      <c r="A6" s="9"/>
      <c r="B6" s="9"/>
      <c r="C6" s="9"/>
      <c r="D6" s="9"/>
    </row>
    <row r="7" spans="1:4" ht="26.25" x14ac:dyDescent="0.4">
      <c r="A7" s="10" t="s">
        <v>13</v>
      </c>
      <c r="B7" s="10" t="s">
        <v>14</v>
      </c>
      <c r="C7" s="10" t="s">
        <v>15</v>
      </c>
    </row>
    <row r="8" spans="1:4" ht="26.25" x14ac:dyDescent="0.4">
      <c r="A8" s="11">
        <f>'RICE ACCOUNT'!$N$36</f>
        <v>120</v>
      </c>
      <c r="B8" s="11">
        <f>'RICE ACCOUNT'!$O$36</f>
        <v>110</v>
      </c>
      <c r="C8" s="43">
        <f>SUM(A8:B8)</f>
        <v>230</v>
      </c>
    </row>
    <row r="9" spans="1:4" ht="26.25" x14ac:dyDescent="0.4">
      <c r="A9" s="9"/>
      <c r="B9" s="9"/>
      <c r="C9" s="9"/>
      <c r="D9" s="9"/>
    </row>
    <row r="10" spans="1:4" ht="21" x14ac:dyDescent="0.35">
      <c r="A10" s="138" t="s">
        <v>61</v>
      </c>
      <c r="B10" s="139" t="e">
        <f>#REF!</f>
        <v>#REF!</v>
      </c>
    </row>
    <row r="11" spans="1:4" ht="21" x14ac:dyDescent="0.35">
      <c r="A11" s="138" t="s">
        <v>62</v>
      </c>
      <c r="B11" s="139">
        <f>'9-10-MDM&amp;EGG'!$H$37</f>
        <v>0</v>
      </c>
    </row>
    <row r="12" spans="1:4" ht="21" x14ac:dyDescent="0.35">
      <c r="A12" s="138" t="s">
        <v>65</v>
      </c>
      <c r="B12" s="139" t="e">
        <f>SUM(B10:B11)</f>
        <v>#REF!</v>
      </c>
    </row>
  </sheetData>
  <mergeCells count="1"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P23"/>
  <sheetViews>
    <sheetView tabSelected="1" zoomScale="80" zoomScaleNormal="80" zoomScaleSheetLayoutView="98" workbookViewId="0">
      <selection activeCell="C4" sqref="C4"/>
    </sheetView>
  </sheetViews>
  <sheetFormatPr defaultRowHeight="26.25" x14ac:dyDescent="0.4"/>
  <cols>
    <col min="1" max="1" width="9.140625" style="290"/>
    <col min="2" max="2" width="47.85546875" style="290" bestFit="1" customWidth="1"/>
    <col min="3" max="3" width="50.7109375" style="290" bestFit="1" customWidth="1"/>
    <col min="4" max="4" width="9.140625" style="290"/>
    <col min="5" max="5" width="29.85546875" style="290" customWidth="1"/>
    <col min="6" max="6" width="33.85546875" style="290" hidden="1" customWidth="1"/>
    <col min="7" max="7" width="20" style="290" customWidth="1"/>
    <col min="8" max="9" width="12.42578125" style="290" customWidth="1"/>
    <col min="10" max="10" width="17" style="290" bestFit="1" customWidth="1"/>
    <col min="11" max="15" width="9.140625" style="290"/>
    <col min="16" max="16" width="14.7109375" style="290" bestFit="1" customWidth="1"/>
    <col min="17" max="16384" width="9.140625" style="290"/>
  </cols>
  <sheetData>
    <row r="1" spans="1:16" x14ac:dyDescent="0.4">
      <c r="A1" s="396" t="s">
        <v>256</v>
      </c>
      <c r="B1" s="397"/>
      <c r="C1" s="397"/>
      <c r="D1" s="397"/>
      <c r="E1" s="397"/>
      <c r="F1" s="397"/>
      <c r="G1" s="397"/>
    </row>
    <row r="2" spans="1:16" x14ac:dyDescent="0.4">
      <c r="A2" s="397"/>
      <c r="B2" s="397"/>
      <c r="C2" s="397"/>
      <c r="D2" s="397"/>
      <c r="E2" s="397"/>
      <c r="F2" s="397"/>
      <c r="G2" s="397"/>
    </row>
    <row r="3" spans="1:16" ht="15" customHeight="1" x14ac:dyDescent="0.4"/>
    <row r="4" spans="1:16" x14ac:dyDescent="0.4">
      <c r="B4" s="291" t="s">
        <v>37</v>
      </c>
      <c r="C4" s="339" t="s">
        <v>253</v>
      </c>
      <c r="E4" s="293"/>
    </row>
    <row r="5" spans="1:16" x14ac:dyDescent="0.4">
      <c r="B5" s="291" t="s">
        <v>1</v>
      </c>
      <c r="C5" s="339" t="s">
        <v>251</v>
      </c>
      <c r="E5" s="293" t="s">
        <v>248</v>
      </c>
      <c r="G5" s="339">
        <v>155</v>
      </c>
    </row>
    <row r="6" spans="1:16" x14ac:dyDescent="0.4">
      <c r="B6" s="292" t="s">
        <v>38</v>
      </c>
      <c r="C6" s="339" t="s">
        <v>252</v>
      </c>
      <c r="E6" s="293" t="s">
        <v>250</v>
      </c>
      <c r="G6" s="339">
        <v>120</v>
      </c>
      <c r="P6" s="297"/>
    </row>
    <row r="7" spans="1:16" x14ac:dyDescent="0.4">
      <c r="B7" s="292" t="s">
        <v>39</v>
      </c>
      <c r="C7" s="339">
        <v>1234567900</v>
      </c>
      <c r="I7" s="331"/>
      <c r="P7" s="297"/>
    </row>
    <row r="8" spans="1:16" x14ac:dyDescent="0.4">
      <c r="B8" s="291" t="s">
        <v>3</v>
      </c>
      <c r="C8" s="340">
        <v>43831</v>
      </c>
      <c r="E8" s="293" t="s">
        <v>239</v>
      </c>
      <c r="I8" s="331"/>
    </row>
    <row r="9" spans="1:16" ht="31.5" x14ac:dyDescent="0.5">
      <c r="B9" s="291" t="s">
        <v>40</v>
      </c>
      <c r="C9" s="339">
        <v>120</v>
      </c>
      <c r="E9" s="291" t="s">
        <v>13</v>
      </c>
      <c r="G9" s="339">
        <v>200</v>
      </c>
      <c r="I9" s="332"/>
    </row>
    <row r="10" spans="1:16" x14ac:dyDescent="0.4">
      <c r="B10" s="291" t="s">
        <v>41</v>
      </c>
      <c r="C10" s="339">
        <v>110</v>
      </c>
      <c r="E10" s="291" t="s">
        <v>109</v>
      </c>
      <c r="G10" s="339">
        <v>200</v>
      </c>
    </row>
    <row r="11" spans="1:16" x14ac:dyDescent="0.4">
      <c r="B11" s="291" t="s">
        <v>216</v>
      </c>
      <c r="C11" s="341">
        <v>6.18</v>
      </c>
    </row>
    <row r="12" spans="1:16" x14ac:dyDescent="0.4">
      <c r="B12" s="291" t="s">
        <v>217</v>
      </c>
      <c r="C12" s="341">
        <v>8.18</v>
      </c>
      <c r="E12" s="361"/>
      <c r="F12" s="361"/>
      <c r="G12" s="361"/>
    </row>
    <row r="13" spans="1:16" x14ac:dyDescent="0.4">
      <c r="B13" s="291" t="s">
        <v>218</v>
      </c>
      <c r="C13" s="341">
        <v>4</v>
      </c>
      <c r="E13" s="361"/>
      <c r="F13" s="361"/>
      <c r="G13" s="361"/>
      <c r="J13" s="331"/>
    </row>
    <row r="14" spans="1:16" ht="33.75" x14ac:dyDescent="0.5">
      <c r="B14" s="294" t="s">
        <v>42</v>
      </c>
      <c r="C14" s="330">
        <f>$C$21</f>
        <v>230</v>
      </c>
      <c r="E14" s="361"/>
      <c r="F14" s="361"/>
      <c r="G14" s="361"/>
      <c r="J14" s="331"/>
    </row>
    <row r="15" spans="1:16" ht="6.75" customHeight="1" x14ac:dyDescent="0.5">
      <c r="E15" s="361"/>
      <c r="F15" s="361"/>
      <c r="G15" s="361"/>
      <c r="J15" s="332"/>
    </row>
    <row r="16" spans="1:16" hidden="1" x14ac:dyDescent="0.4">
      <c r="B16" s="295" t="s">
        <v>8</v>
      </c>
      <c r="C16" s="296">
        <f>'RICE BALANC'!$A$8</f>
        <v>120</v>
      </c>
      <c r="E16" s="361"/>
      <c r="F16" s="361"/>
      <c r="G16" s="361"/>
    </row>
    <row r="17" spans="1:7" hidden="1" x14ac:dyDescent="0.4">
      <c r="B17" s="295" t="s">
        <v>9</v>
      </c>
      <c r="C17" s="296">
        <f>'RICE BALANC'!$B$8</f>
        <v>110</v>
      </c>
      <c r="E17" s="361"/>
      <c r="F17" s="361"/>
      <c r="G17" s="361"/>
    </row>
    <row r="18" spans="1:7" x14ac:dyDescent="0.4">
      <c r="E18" s="361"/>
      <c r="F18" s="361"/>
      <c r="G18" s="361"/>
    </row>
    <row r="19" spans="1:7" ht="27" thickBot="1" x14ac:dyDescent="0.45">
      <c r="B19" s="363" t="s">
        <v>43</v>
      </c>
      <c r="C19" s="364">
        <f>'6-8-MDMonthly'!$J$35</f>
        <v>120</v>
      </c>
      <c r="E19" s="361"/>
      <c r="F19" s="361"/>
      <c r="G19" s="361"/>
    </row>
    <row r="20" spans="1:7" ht="27.75" thickTop="1" thickBot="1" x14ac:dyDescent="0.45">
      <c r="B20" s="363" t="s">
        <v>44</v>
      </c>
      <c r="C20" s="364">
        <f>'9-10-MDM&amp;EGG'!$J$35</f>
        <v>110</v>
      </c>
      <c r="E20" s="361"/>
      <c r="F20" s="361"/>
      <c r="G20" s="361"/>
    </row>
    <row r="21" spans="1:7" ht="33" thickTop="1" thickBot="1" x14ac:dyDescent="0.55000000000000004">
      <c r="B21" s="365" t="s">
        <v>42</v>
      </c>
      <c r="C21" s="366">
        <f>SUM(C19:C20)</f>
        <v>230</v>
      </c>
      <c r="E21" s="361"/>
      <c r="F21" s="361"/>
      <c r="G21" s="361"/>
    </row>
    <row r="22" spans="1:7" ht="27" thickTop="1" x14ac:dyDescent="0.4">
      <c r="A22" s="362"/>
      <c r="B22" s="362"/>
      <c r="C22" s="362"/>
      <c r="D22" s="362"/>
      <c r="E22" s="362"/>
      <c r="F22" s="362"/>
      <c r="G22" s="362"/>
    </row>
    <row r="23" spans="1:7" x14ac:dyDescent="0.4">
      <c r="A23" s="362"/>
      <c r="B23" s="362"/>
      <c r="C23" s="362"/>
      <c r="D23" s="362"/>
      <c r="E23" s="362"/>
      <c r="F23" s="362"/>
      <c r="G23" s="362"/>
    </row>
  </sheetData>
  <sheetProtection algorithmName="SHA-512" hashValue="ug85OFNxj7aL41IEsVPZkP2RQOkPMyyKebmukVi3X3U1+1jGOXzge89aJLzSdM8dvaJGkgypcc5cUODsVeaiYg==" saltValue="LJVoyJ1hvn22hyehnx1hHg==" spinCount="100000" sheet="1" selectLockedCells="1"/>
  <mergeCells count="1">
    <mergeCell ref="A1:G2"/>
  </mergeCells>
  <pageMargins left="0.7" right="0.7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tabColor rgb="FFFFC000"/>
  </sheetPr>
  <dimension ref="A1:R56"/>
  <sheetViews>
    <sheetView zoomScale="80" zoomScaleNormal="80" workbookViewId="0">
      <pane xSplit="2" ySplit="4" topLeftCell="C5" activePane="bottomRight" state="frozen"/>
      <selection activeCell="C8" sqref="C8"/>
      <selection pane="topRight" activeCell="C8" sqref="C8"/>
      <selection pane="bottomLeft" activeCell="C8" sqref="C8"/>
      <selection pane="bottomRight"/>
    </sheetView>
  </sheetViews>
  <sheetFormatPr defaultRowHeight="15" x14ac:dyDescent="0.25"/>
  <cols>
    <col min="1" max="1" width="1.85546875" style="346" customWidth="1"/>
    <col min="2" max="2" width="6.85546875" style="346" customWidth="1"/>
    <col min="3" max="3" width="23.28515625" style="346" customWidth="1"/>
    <col min="4" max="7" width="12.7109375" style="354" customWidth="1"/>
    <col min="8" max="11" width="15.140625" style="354" customWidth="1"/>
    <col min="12" max="12" width="12.5703125" style="354" customWidth="1"/>
    <col min="13" max="13" width="17.85546875" style="354" bestFit="1" customWidth="1"/>
    <col min="14" max="14" width="19.28515625" style="346" bestFit="1" customWidth="1"/>
    <col min="15" max="15" width="17.5703125" style="346" customWidth="1"/>
    <col min="16" max="16" width="25.28515625" style="346" customWidth="1"/>
    <col min="17" max="16384" width="9.140625" style="346"/>
  </cols>
  <sheetData>
    <row r="1" spans="1:18" x14ac:dyDescent="0.25">
      <c r="A1" s="345"/>
      <c r="B1" s="398" t="s">
        <v>247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8" ht="25.5" customHeight="1" x14ac:dyDescent="0.25">
      <c r="A2" s="345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8" s="350" customFormat="1" ht="18.75" customHeight="1" x14ac:dyDescent="0.25">
      <c r="A3" s="347"/>
      <c r="B3" s="400" t="s">
        <v>4</v>
      </c>
      <c r="C3" s="400" t="s">
        <v>45</v>
      </c>
      <c r="D3" s="402" t="s">
        <v>13</v>
      </c>
      <c r="E3" s="402"/>
      <c r="F3" s="402"/>
      <c r="G3" s="402"/>
      <c r="H3" s="402"/>
      <c r="I3" s="402"/>
      <c r="J3" s="402"/>
      <c r="K3" s="402"/>
      <c r="L3" s="402"/>
      <c r="M3" s="348" t="s">
        <v>232</v>
      </c>
      <c r="N3" s="400" t="s">
        <v>12</v>
      </c>
      <c r="O3" s="349" t="s">
        <v>240</v>
      </c>
    </row>
    <row r="4" spans="1:18" x14ac:dyDescent="0.25">
      <c r="A4" s="345"/>
      <c r="B4" s="401"/>
      <c r="C4" s="401"/>
      <c r="D4" s="349" t="s">
        <v>5</v>
      </c>
      <c r="E4" s="349" t="s">
        <v>135</v>
      </c>
      <c r="F4" s="349" t="s">
        <v>245</v>
      </c>
      <c r="G4" s="349" t="s">
        <v>246</v>
      </c>
      <c r="H4" s="349" t="s">
        <v>46</v>
      </c>
      <c r="I4" s="349" t="s">
        <v>135</v>
      </c>
      <c r="J4" s="349" t="s">
        <v>245</v>
      </c>
      <c r="K4" s="349" t="s">
        <v>246</v>
      </c>
      <c r="L4" s="349" t="s">
        <v>47</v>
      </c>
      <c r="M4" s="349" t="s">
        <v>13</v>
      </c>
      <c r="N4" s="401"/>
      <c r="O4" s="349" t="s">
        <v>241</v>
      </c>
    </row>
    <row r="5" spans="1:18" ht="18.75" x14ac:dyDescent="0.3">
      <c r="A5" s="345"/>
      <c r="B5" s="356">
        <v>1</v>
      </c>
      <c r="C5" s="358"/>
      <c r="D5" s="359">
        <f>UPSENR</f>
        <v>155</v>
      </c>
      <c r="E5" s="359"/>
      <c r="F5" s="359"/>
      <c r="G5" s="359"/>
      <c r="H5" s="357">
        <f>E5+F5+G5</f>
        <v>0</v>
      </c>
      <c r="I5" s="359">
        <f>E5</f>
        <v>0</v>
      </c>
      <c r="J5" s="359">
        <f t="shared" ref="J5:K5" si="0">F5</f>
        <v>0</v>
      </c>
      <c r="K5" s="359">
        <f t="shared" si="0"/>
        <v>0</v>
      </c>
      <c r="L5" s="357">
        <f>I5+J5+K5</f>
        <v>0</v>
      </c>
      <c r="M5" s="359"/>
      <c r="N5" s="359"/>
      <c r="O5" s="359"/>
      <c r="P5" s="351">
        <f>L5</f>
        <v>0</v>
      </c>
    </row>
    <row r="6" spans="1:18" ht="18.75" x14ac:dyDescent="0.3">
      <c r="A6" s="345"/>
      <c r="B6" s="356">
        <v>2</v>
      </c>
      <c r="C6" s="358"/>
      <c r="D6" s="359">
        <f>D5</f>
        <v>155</v>
      </c>
      <c r="E6" s="359"/>
      <c r="F6" s="359"/>
      <c r="G6" s="359"/>
      <c r="H6" s="357">
        <f t="shared" ref="H6:H35" si="1">E6+F6+G6</f>
        <v>0</v>
      </c>
      <c r="I6" s="359">
        <f t="shared" ref="I6:I35" si="2">E6</f>
        <v>0</v>
      </c>
      <c r="J6" s="359">
        <f t="shared" ref="J6:J35" si="3">F6</f>
        <v>0</v>
      </c>
      <c r="K6" s="359">
        <f t="shared" ref="K6:K35" si="4">G6</f>
        <v>0</v>
      </c>
      <c r="L6" s="357">
        <f t="shared" ref="L6:L35" si="5">I6+J6+K6</f>
        <v>0</v>
      </c>
      <c r="M6" s="359"/>
      <c r="N6" s="359"/>
      <c r="O6" s="359"/>
      <c r="P6" s="351">
        <f t="shared" ref="P6:P35" si="6">L6</f>
        <v>0</v>
      </c>
      <c r="Q6" s="352"/>
      <c r="R6" s="352"/>
    </row>
    <row r="7" spans="1:18" ht="18.75" x14ac:dyDescent="0.3">
      <c r="A7" s="345"/>
      <c r="B7" s="356">
        <v>3</v>
      </c>
      <c r="C7" s="358"/>
      <c r="D7" s="359">
        <f t="shared" ref="D7:D35" si="7">D6</f>
        <v>155</v>
      </c>
      <c r="E7" s="359"/>
      <c r="F7" s="359"/>
      <c r="G7" s="359"/>
      <c r="H7" s="357">
        <f t="shared" si="1"/>
        <v>0</v>
      </c>
      <c r="I7" s="359">
        <f t="shared" si="2"/>
        <v>0</v>
      </c>
      <c r="J7" s="359">
        <f t="shared" si="3"/>
        <v>0</v>
      </c>
      <c r="K7" s="359">
        <f t="shared" si="4"/>
        <v>0</v>
      </c>
      <c r="L7" s="357">
        <f t="shared" si="5"/>
        <v>0</v>
      </c>
      <c r="M7" s="359"/>
      <c r="N7" s="359"/>
      <c r="O7" s="359"/>
      <c r="P7" s="351">
        <f t="shared" si="6"/>
        <v>0</v>
      </c>
      <c r="Q7" s="352"/>
      <c r="R7" s="352"/>
    </row>
    <row r="8" spans="1:18" ht="18.75" x14ac:dyDescent="0.3">
      <c r="A8" s="345"/>
      <c r="B8" s="356">
        <v>4</v>
      </c>
      <c r="C8" s="358"/>
      <c r="D8" s="359">
        <f t="shared" si="7"/>
        <v>155</v>
      </c>
      <c r="E8" s="359"/>
      <c r="F8" s="359"/>
      <c r="G8" s="359"/>
      <c r="H8" s="357">
        <f t="shared" si="1"/>
        <v>0</v>
      </c>
      <c r="I8" s="359">
        <f t="shared" si="2"/>
        <v>0</v>
      </c>
      <c r="J8" s="359">
        <f t="shared" si="3"/>
        <v>0</v>
      </c>
      <c r="K8" s="359">
        <f t="shared" si="4"/>
        <v>0</v>
      </c>
      <c r="L8" s="357">
        <f t="shared" si="5"/>
        <v>0</v>
      </c>
      <c r="M8" s="359"/>
      <c r="N8" s="359"/>
      <c r="O8" s="359"/>
      <c r="P8" s="351">
        <f t="shared" si="6"/>
        <v>0</v>
      </c>
      <c r="Q8" s="352" t="s">
        <v>213</v>
      </c>
      <c r="R8" s="352"/>
    </row>
    <row r="9" spans="1:18" ht="18.75" x14ac:dyDescent="0.3">
      <c r="A9" s="345"/>
      <c r="B9" s="356">
        <v>5</v>
      </c>
      <c r="C9" s="358" t="s">
        <v>244</v>
      </c>
      <c r="D9" s="359">
        <f t="shared" si="7"/>
        <v>155</v>
      </c>
      <c r="E9" s="359"/>
      <c r="F9" s="359"/>
      <c r="G9" s="359"/>
      <c r="H9" s="357">
        <f t="shared" si="1"/>
        <v>0</v>
      </c>
      <c r="I9" s="359">
        <f t="shared" si="2"/>
        <v>0</v>
      </c>
      <c r="J9" s="359">
        <f t="shared" si="3"/>
        <v>0</v>
      </c>
      <c r="K9" s="359">
        <f t="shared" si="4"/>
        <v>0</v>
      </c>
      <c r="L9" s="357">
        <f t="shared" si="5"/>
        <v>0</v>
      </c>
      <c r="M9" s="359"/>
      <c r="N9" s="359"/>
      <c r="O9" s="359"/>
      <c r="P9" s="351">
        <f t="shared" si="6"/>
        <v>0</v>
      </c>
      <c r="Q9" s="352" t="s">
        <v>214</v>
      </c>
      <c r="R9" s="352"/>
    </row>
    <row r="10" spans="1:18" ht="18.75" x14ac:dyDescent="0.3">
      <c r="A10" s="345"/>
      <c r="B10" s="356">
        <v>6</v>
      </c>
      <c r="C10" s="358"/>
      <c r="D10" s="359">
        <f t="shared" si="7"/>
        <v>155</v>
      </c>
      <c r="E10" s="359"/>
      <c r="F10" s="359"/>
      <c r="G10" s="359"/>
      <c r="H10" s="357">
        <f t="shared" si="1"/>
        <v>0</v>
      </c>
      <c r="I10" s="359">
        <f t="shared" si="2"/>
        <v>0</v>
      </c>
      <c r="J10" s="359">
        <f t="shared" si="3"/>
        <v>0</v>
      </c>
      <c r="K10" s="359">
        <f t="shared" si="4"/>
        <v>0</v>
      </c>
      <c r="L10" s="357">
        <f t="shared" si="5"/>
        <v>0</v>
      </c>
      <c r="M10" s="359"/>
      <c r="N10" s="359"/>
      <c r="O10" s="359"/>
      <c r="P10" s="351">
        <f t="shared" si="6"/>
        <v>0</v>
      </c>
      <c r="Q10" s="352" t="s">
        <v>215</v>
      </c>
      <c r="R10" s="352"/>
    </row>
    <row r="11" spans="1:18" ht="18.75" x14ac:dyDescent="0.3">
      <c r="A11" s="345"/>
      <c r="B11" s="356">
        <v>7</v>
      </c>
      <c r="C11" s="358"/>
      <c r="D11" s="359">
        <f t="shared" si="7"/>
        <v>155</v>
      </c>
      <c r="E11" s="359"/>
      <c r="F11" s="359"/>
      <c r="G11" s="359"/>
      <c r="H11" s="357">
        <f t="shared" si="1"/>
        <v>0</v>
      </c>
      <c r="I11" s="359">
        <f t="shared" si="2"/>
        <v>0</v>
      </c>
      <c r="J11" s="359">
        <f t="shared" si="3"/>
        <v>0</v>
      </c>
      <c r="K11" s="359">
        <f t="shared" si="4"/>
        <v>0</v>
      </c>
      <c r="L11" s="357">
        <f t="shared" si="5"/>
        <v>0</v>
      </c>
      <c r="M11" s="359"/>
      <c r="N11" s="359"/>
      <c r="O11" s="359"/>
      <c r="P11" s="351">
        <f t="shared" si="6"/>
        <v>0</v>
      </c>
    </row>
    <row r="12" spans="1:18" ht="18.75" x14ac:dyDescent="0.3">
      <c r="A12" s="345"/>
      <c r="B12" s="356">
        <v>8</v>
      </c>
      <c r="C12" s="358"/>
      <c r="D12" s="359">
        <f t="shared" si="7"/>
        <v>155</v>
      </c>
      <c r="E12" s="359"/>
      <c r="F12" s="359"/>
      <c r="G12" s="359"/>
      <c r="H12" s="357">
        <f t="shared" si="1"/>
        <v>0</v>
      </c>
      <c r="I12" s="359">
        <f t="shared" si="2"/>
        <v>0</v>
      </c>
      <c r="J12" s="359">
        <f t="shared" si="3"/>
        <v>0</v>
      </c>
      <c r="K12" s="359">
        <f t="shared" si="4"/>
        <v>0</v>
      </c>
      <c r="L12" s="357">
        <f t="shared" si="5"/>
        <v>0</v>
      </c>
      <c r="M12" s="359"/>
      <c r="N12" s="359"/>
      <c r="O12" s="359"/>
      <c r="P12" s="351">
        <f t="shared" si="6"/>
        <v>0</v>
      </c>
    </row>
    <row r="13" spans="1:18" ht="18.75" x14ac:dyDescent="0.3">
      <c r="A13" s="345"/>
      <c r="B13" s="356">
        <v>9</v>
      </c>
      <c r="C13" s="358"/>
      <c r="D13" s="359">
        <f t="shared" si="7"/>
        <v>155</v>
      </c>
      <c r="E13" s="359"/>
      <c r="F13" s="359"/>
      <c r="G13" s="359"/>
      <c r="H13" s="357">
        <f t="shared" si="1"/>
        <v>0</v>
      </c>
      <c r="I13" s="359">
        <f t="shared" si="2"/>
        <v>0</v>
      </c>
      <c r="J13" s="359">
        <f t="shared" si="3"/>
        <v>0</v>
      </c>
      <c r="K13" s="359">
        <f t="shared" si="4"/>
        <v>0</v>
      </c>
      <c r="L13" s="357">
        <f t="shared" si="5"/>
        <v>0</v>
      </c>
      <c r="M13" s="359"/>
      <c r="N13" s="359"/>
      <c r="O13" s="359"/>
      <c r="P13" s="351">
        <f t="shared" si="6"/>
        <v>0</v>
      </c>
    </row>
    <row r="14" spans="1:18" ht="18.75" x14ac:dyDescent="0.3">
      <c r="A14" s="345"/>
      <c r="B14" s="356">
        <v>10</v>
      </c>
      <c r="C14" s="358"/>
      <c r="D14" s="359">
        <f t="shared" si="7"/>
        <v>155</v>
      </c>
      <c r="E14" s="359"/>
      <c r="F14" s="359"/>
      <c r="G14" s="359"/>
      <c r="H14" s="357">
        <f t="shared" si="1"/>
        <v>0</v>
      </c>
      <c r="I14" s="359">
        <f t="shared" si="2"/>
        <v>0</v>
      </c>
      <c r="J14" s="359">
        <f t="shared" si="3"/>
        <v>0</v>
      </c>
      <c r="K14" s="359">
        <f t="shared" si="4"/>
        <v>0</v>
      </c>
      <c r="L14" s="357">
        <f t="shared" si="5"/>
        <v>0</v>
      </c>
      <c r="M14" s="359"/>
      <c r="N14" s="359"/>
      <c r="O14" s="359"/>
      <c r="P14" s="351">
        <f t="shared" si="6"/>
        <v>0</v>
      </c>
    </row>
    <row r="15" spans="1:18" ht="18.75" x14ac:dyDescent="0.3">
      <c r="A15" s="345"/>
      <c r="B15" s="356">
        <v>11</v>
      </c>
      <c r="C15" s="358"/>
      <c r="D15" s="359">
        <f t="shared" si="7"/>
        <v>155</v>
      </c>
      <c r="E15" s="359"/>
      <c r="F15" s="359"/>
      <c r="G15" s="359"/>
      <c r="H15" s="357">
        <f t="shared" si="1"/>
        <v>0</v>
      </c>
      <c r="I15" s="359">
        <f t="shared" si="2"/>
        <v>0</v>
      </c>
      <c r="J15" s="359">
        <f t="shared" si="3"/>
        <v>0</v>
      </c>
      <c r="K15" s="359">
        <f t="shared" si="4"/>
        <v>0</v>
      </c>
      <c r="L15" s="357">
        <f t="shared" si="5"/>
        <v>0</v>
      </c>
      <c r="M15" s="359"/>
      <c r="N15" s="359"/>
      <c r="O15" s="359"/>
      <c r="P15" s="351">
        <f t="shared" si="6"/>
        <v>0</v>
      </c>
    </row>
    <row r="16" spans="1:18" ht="18.75" x14ac:dyDescent="0.3">
      <c r="A16" s="345"/>
      <c r="B16" s="356">
        <v>12</v>
      </c>
      <c r="C16" s="358" t="s">
        <v>244</v>
      </c>
      <c r="D16" s="359">
        <f t="shared" si="7"/>
        <v>155</v>
      </c>
      <c r="E16" s="359"/>
      <c r="F16" s="359"/>
      <c r="G16" s="359"/>
      <c r="H16" s="357">
        <f t="shared" si="1"/>
        <v>0</v>
      </c>
      <c r="I16" s="359">
        <f t="shared" si="2"/>
        <v>0</v>
      </c>
      <c r="J16" s="359">
        <f t="shared" si="3"/>
        <v>0</v>
      </c>
      <c r="K16" s="359">
        <f t="shared" si="4"/>
        <v>0</v>
      </c>
      <c r="L16" s="357">
        <f t="shared" si="5"/>
        <v>0</v>
      </c>
      <c r="M16" s="359"/>
      <c r="N16" s="359"/>
      <c r="O16" s="359"/>
      <c r="P16" s="351">
        <f t="shared" si="6"/>
        <v>0</v>
      </c>
    </row>
    <row r="17" spans="1:16" ht="18.75" x14ac:dyDescent="0.3">
      <c r="A17" s="345"/>
      <c r="B17" s="356">
        <v>13</v>
      </c>
      <c r="C17" s="358" t="s">
        <v>254</v>
      </c>
      <c r="D17" s="359">
        <f t="shared" si="7"/>
        <v>155</v>
      </c>
      <c r="E17" s="359"/>
      <c r="F17" s="359"/>
      <c r="G17" s="359"/>
      <c r="H17" s="357">
        <f t="shared" si="1"/>
        <v>0</v>
      </c>
      <c r="I17" s="359">
        <f t="shared" si="2"/>
        <v>0</v>
      </c>
      <c r="J17" s="359">
        <f t="shared" si="3"/>
        <v>0</v>
      </c>
      <c r="K17" s="359">
        <f t="shared" si="4"/>
        <v>0</v>
      </c>
      <c r="L17" s="357">
        <f t="shared" si="5"/>
        <v>0</v>
      </c>
      <c r="M17" s="359"/>
      <c r="N17" s="359"/>
      <c r="O17" s="359"/>
      <c r="P17" s="351">
        <f t="shared" si="6"/>
        <v>0</v>
      </c>
    </row>
    <row r="18" spans="1:16" s="353" customFormat="1" ht="18.75" x14ac:dyDescent="0.3">
      <c r="A18" s="345"/>
      <c r="B18" s="356">
        <v>14</v>
      </c>
      <c r="C18" s="360" t="s">
        <v>255</v>
      </c>
      <c r="D18" s="359">
        <f t="shared" si="7"/>
        <v>155</v>
      </c>
      <c r="E18" s="359"/>
      <c r="F18" s="359"/>
      <c r="G18" s="359"/>
      <c r="H18" s="357">
        <f t="shared" si="1"/>
        <v>0</v>
      </c>
      <c r="I18" s="359">
        <f t="shared" si="2"/>
        <v>0</v>
      </c>
      <c r="J18" s="359">
        <f t="shared" si="3"/>
        <v>0</v>
      </c>
      <c r="K18" s="359">
        <f t="shared" si="4"/>
        <v>0</v>
      </c>
      <c r="L18" s="357">
        <f t="shared" si="5"/>
        <v>0</v>
      </c>
      <c r="M18" s="359"/>
      <c r="N18" s="359"/>
      <c r="O18" s="359"/>
      <c r="P18" s="351">
        <f t="shared" si="6"/>
        <v>0</v>
      </c>
    </row>
    <row r="19" spans="1:16" ht="18.75" x14ac:dyDescent="0.3">
      <c r="A19" s="345"/>
      <c r="B19" s="356">
        <v>15</v>
      </c>
      <c r="C19" s="360" t="s">
        <v>255</v>
      </c>
      <c r="D19" s="359">
        <f t="shared" si="7"/>
        <v>155</v>
      </c>
      <c r="E19" s="359"/>
      <c r="F19" s="359"/>
      <c r="G19" s="359"/>
      <c r="H19" s="357">
        <f t="shared" si="1"/>
        <v>0</v>
      </c>
      <c r="I19" s="359">
        <f t="shared" si="2"/>
        <v>0</v>
      </c>
      <c r="J19" s="359">
        <f t="shared" si="3"/>
        <v>0</v>
      </c>
      <c r="K19" s="359">
        <f t="shared" si="4"/>
        <v>0</v>
      </c>
      <c r="L19" s="357">
        <f t="shared" si="5"/>
        <v>0</v>
      </c>
      <c r="M19" s="359"/>
      <c r="N19" s="359"/>
      <c r="O19" s="359"/>
      <c r="P19" s="351">
        <f t="shared" si="6"/>
        <v>0</v>
      </c>
    </row>
    <row r="20" spans="1:16" ht="18.75" x14ac:dyDescent="0.3">
      <c r="A20" s="345"/>
      <c r="B20" s="356">
        <v>16</v>
      </c>
      <c r="C20" s="360" t="s">
        <v>255</v>
      </c>
      <c r="D20" s="359">
        <f t="shared" si="7"/>
        <v>155</v>
      </c>
      <c r="E20" s="359"/>
      <c r="F20" s="359"/>
      <c r="G20" s="359"/>
      <c r="H20" s="357">
        <f t="shared" si="1"/>
        <v>0</v>
      </c>
      <c r="I20" s="359">
        <f t="shared" si="2"/>
        <v>0</v>
      </c>
      <c r="J20" s="359">
        <f t="shared" si="3"/>
        <v>0</v>
      </c>
      <c r="K20" s="359">
        <f t="shared" si="4"/>
        <v>0</v>
      </c>
      <c r="L20" s="357">
        <f t="shared" si="5"/>
        <v>0</v>
      </c>
      <c r="M20" s="359"/>
      <c r="N20" s="359"/>
      <c r="O20" s="359"/>
      <c r="P20" s="351">
        <f t="shared" si="6"/>
        <v>0</v>
      </c>
    </row>
    <row r="21" spans="1:16" ht="18.75" x14ac:dyDescent="0.3">
      <c r="A21" s="345"/>
      <c r="B21" s="356">
        <v>17</v>
      </c>
      <c r="C21" s="360"/>
      <c r="D21" s="359">
        <f t="shared" si="7"/>
        <v>155</v>
      </c>
      <c r="E21" s="359"/>
      <c r="F21" s="359"/>
      <c r="G21" s="359"/>
      <c r="H21" s="357">
        <f t="shared" si="1"/>
        <v>0</v>
      </c>
      <c r="I21" s="359">
        <f t="shared" si="2"/>
        <v>0</v>
      </c>
      <c r="J21" s="359">
        <f t="shared" si="3"/>
        <v>0</v>
      </c>
      <c r="K21" s="359">
        <f t="shared" si="4"/>
        <v>0</v>
      </c>
      <c r="L21" s="357">
        <f t="shared" si="5"/>
        <v>0</v>
      </c>
      <c r="M21" s="359"/>
      <c r="N21" s="359"/>
      <c r="O21" s="359"/>
      <c r="P21" s="351">
        <f t="shared" si="6"/>
        <v>0</v>
      </c>
    </row>
    <row r="22" spans="1:16" ht="18.75" x14ac:dyDescent="0.3">
      <c r="A22" s="345"/>
      <c r="B22" s="356">
        <v>18</v>
      </c>
      <c r="C22" s="358"/>
      <c r="D22" s="359">
        <f t="shared" si="7"/>
        <v>155</v>
      </c>
      <c r="E22" s="359"/>
      <c r="F22" s="359"/>
      <c r="G22" s="359"/>
      <c r="H22" s="357">
        <f t="shared" si="1"/>
        <v>0</v>
      </c>
      <c r="I22" s="359">
        <f t="shared" si="2"/>
        <v>0</v>
      </c>
      <c r="J22" s="359">
        <f t="shared" si="3"/>
        <v>0</v>
      </c>
      <c r="K22" s="359">
        <f t="shared" si="4"/>
        <v>0</v>
      </c>
      <c r="L22" s="357">
        <f t="shared" si="5"/>
        <v>0</v>
      </c>
      <c r="M22" s="359"/>
      <c r="N22" s="359"/>
      <c r="O22" s="359"/>
      <c r="P22" s="351">
        <f t="shared" si="6"/>
        <v>0</v>
      </c>
    </row>
    <row r="23" spans="1:16" ht="18.75" x14ac:dyDescent="0.3">
      <c r="A23" s="345"/>
      <c r="B23" s="356">
        <v>19</v>
      </c>
      <c r="C23" s="358" t="s">
        <v>244</v>
      </c>
      <c r="D23" s="359">
        <f t="shared" si="7"/>
        <v>155</v>
      </c>
      <c r="E23" s="359"/>
      <c r="F23" s="359"/>
      <c r="G23" s="359"/>
      <c r="H23" s="357">
        <f t="shared" si="1"/>
        <v>0</v>
      </c>
      <c r="I23" s="359">
        <f t="shared" si="2"/>
        <v>0</v>
      </c>
      <c r="J23" s="359">
        <f t="shared" si="3"/>
        <v>0</v>
      </c>
      <c r="K23" s="359">
        <f t="shared" si="4"/>
        <v>0</v>
      </c>
      <c r="L23" s="357">
        <f t="shared" si="5"/>
        <v>0</v>
      </c>
      <c r="M23" s="359"/>
      <c r="N23" s="359"/>
      <c r="O23" s="359"/>
      <c r="P23" s="351">
        <f t="shared" si="6"/>
        <v>0</v>
      </c>
    </row>
    <row r="24" spans="1:16" ht="18.75" x14ac:dyDescent="0.3">
      <c r="A24" s="345"/>
      <c r="B24" s="356">
        <v>20</v>
      </c>
      <c r="C24" s="358"/>
      <c r="D24" s="359">
        <f t="shared" si="7"/>
        <v>155</v>
      </c>
      <c r="E24" s="359"/>
      <c r="F24" s="359"/>
      <c r="G24" s="359"/>
      <c r="H24" s="357">
        <f t="shared" si="1"/>
        <v>0</v>
      </c>
      <c r="I24" s="359">
        <f t="shared" si="2"/>
        <v>0</v>
      </c>
      <c r="J24" s="359">
        <f t="shared" si="3"/>
        <v>0</v>
      </c>
      <c r="K24" s="359">
        <f t="shared" si="4"/>
        <v>0</v>
      </c>
      <c r="L24" s="357">
        <f t="shared" si="5"/>
        <v>0</v>
      </c>
      <c r="M24" s="359"/>
      <c r="N24" s="359"/>
      <c r="O24" s="359"/>
      <c r="P24" s="351">
        <f t="shared" si="6"/>
        <v>0</v>
      </c>
    </row>
    <row r="25" spans="1:16" ht="18.75" x14ac:dyDescent="0.3">
      <c r="A25" s="345"/>
      <c r="B25" s="356">
        <v>21</v>
      </c>
      <c r="C25" s="360"/>
      <c r="D25" s="359">
        <f t="shared" si="7"/>
        <v>155</v>
      </c>
      <c r="E25" s="359"/>
      <c r="F25" s="359"/>
      <c r="G25" s="359"/>
      <c r="H25" s="357">
        <f t="shared" si="1"/>
        <v>0</v>
      </c>
      <c r="I25" s="359">
        <f t="shared" si="2"/>
        <v>0</v>
      </c>
      <c r="J25" s="359">
        <f t="shared" si="3"/>
        <v>0</v>
      </c>
      <c r="K25" s="359">
        <f t="shared" si="4"/>
        <v>0</v>
      </c>
      <c r="L25" s="357">
        <f t="shared" si="5"/>
        <v>0</v>
      </c>
      <c r="M25" s="359"/>
      <c r="N25" s="359"/>
      <c r="O25" s="359"/>
      <c r="P25" s="351">
        <f t="shared" si="6"/>
        <v>0</v>
      </c>
    </row>
    <row r="26" spans="1:16" ht="18.75" x14ac:dyDescent="0.3">
      <c r="A26" s="345"/>
      <c r="B26" s="356">
        <v>22</v>
      </c>
      <c r="C26" s="360"/>
      <c r="D26" s="359">
        <f t="shared" si="7"/>
        <v>155</v>
      </c>
      <c r="E26" s="359"/>
      <c r="F26" s="359"/>
      <c r="G26" s="359"/>
      <c r="H26" s="357">
        <f t="shared" si="1"/>
        <v>0</v>
      </c>
      <c r="I26" s="359">
        <f t="shared" si="2"/>
        <v>0</v>
      </c>
      <c r="J26" s="359">
        <f t="shared" si="3"/>
        <v>0</v>
      </c>
      <c r="K26" s="359">
        <f t="shared" si="4"/>
        <v>0</v>
      </c>
      <c r="L26" s="357">
        <f t="shared" si="5"/>
        <v>0</v>
      </c>
      <c r="M26" s="359"/>
      <c r="N26" s="359"/>
      <c r="O26" s="359"/>
      <c r="P26" s="351">
        <f t="shared" si="6"/>
        <v>0</v>
      </c>
    </row>
    <row r="27" spans="1:16" ht="18.75" x14ac:dyDescent="0.3">
      <c r="A27" s="345"/>
      <c r="B27" s="356">
        <v>23</v>
      </c>
      <c r="C27" s="358"/>
      <c r="D27" s="359">
        <f t="shared" si="7"/>
        <v>155</v>
      </c>
      <c r="E27" s="359"/>
      <c r="F27" s="359"/>
      <c r="G27" s="359"/>
      <c r="H27" s="357">
        <f t="shared" si="1"/>
        <v>0</v>
      </c>
      <c r="I27" s="359">
        <f t="shared" si="2"/>
        <v>0</v>
      </c>
      <c r="J27" s="359">
        <f t="shared" si="3"/>
        <v>0</v>
      </c>
      <c r="K27" s="359">
        <f t="shared" si="4"/>
        <v>0</v>
      </c>
      <c r="L27" s="357">
        <f t="shared" si="5"/>
        <v>0</v>
      </c>
      <c r="M27" s="359"/>
      <c r="N27" s="359"/>
      <c r="O27" s="359"/>
      <c r="P27" s="351">
        <f t="shared" si="6"/>
        <v>0</v>
      </c>
    </row>
    <row r="28" spans="1:16" ht="18.75" x14ac:dyDescent="0.3">
      <c r="A28" s="345"/>
      <c r="B28" s="356">
        <v>24</v>
      </c>
      <c r="C28" s="358"/>
      <c r="D28" s="359">
        <f t="shared" si="7"/>
        <v>155</v>
      </c>
      <c r="E28" s="359"/>
      <c r="F28" s="359"/>
      <c r="G28" s="359"/>
      <c r="H28" s="357">
        <f t="shared" si="1"/>
        <v>0</v>
      </c>
      <c r="I28" s="359">
        <f t="shared" si="2"/>
        <v>0</v>
      </c>
      <c r="J28" s="359">
        <f t="shared" si="3"/>
        <v>0</v>
      </c>
      <c r="K28" s="359">
        <f t="shared" si="4"/>
        <v>0</v>
      </c>
      <c r="L28" s="357">
        <f t="shared" si="5"/>
        <v>0</v>
      </c>
      <c r="M28" s="359"/>
      <c r="N28" s="359"/>
      <c r="O28" s="359"/>
      <c r="P28" s="351">
        <f t="shared" si="6"/>
        <v>0</v>
      </c>
    </row>
    <row r="29" spans="1:16" ht="18.75" x14ac:dyDescent="0.3">
      <c r="A29" s="345"/>
      <c r="B29" s="356">
        <v>25</v>
      </c>
      <c r="C29" s="358"/>
      <c r="D29" s="359">
        <f t="shared" si="7"/>
        <v>155</v>
      </c>
      <c r="E29" s="359"/>
      <c r="F29" s="359"/>
      <c r="G29" s="359"/>
      <c r="H29" s="357">
        <f t="shared" si="1"/>
        <v>0</v>
      </c>
      <c r="I29" s="359">
        <f t="shared" si="2"/>
        <v>0</v>
      </c>
      <c r="J29" s="359">
        <f t="shared" si="3"/>
        <v>0</v>
      </c>
      <c r="K29" s="359">
        <f t="shared" si="4"/>
        <v>0</v>
      </c>
      <c r="L29" s="357">
        <f t="shared" si="5"/>
        <v>0</v>
      </c>
      <c r="M29" s="359"/>
      <c r="N29" s="359"/>
      <c r="O29" s="359"/>
      <c r="P29" s="351">
        <f t="shared" si="6"/>
        <v>0</v>
      </c>
    </row>
    <row r="30" spans="1:16" ht="18.75" x14ac:dyDescent="0.3">
      <c r="A30" s="345"/>
      <c r="B30" s="356">
        <v>26</v>
      </c>
      <c r="C30" s="360" t="s">
        <v>244</v>
      </c>
      <c r="D30" s="359">
        <f t="shared" si="7"/>
        <v>155</v>
      </c>
      <c r="E30" s="359"/>
      <c r="F30" s="359"/>
      <c r="G30" s="359"/>
      <c r="H30" s="357">
        <f t="shared" si="1"/>
        <v>0</v>
      </c>
      <c r="I30" s="359">
        <f t="shared" si="2"/>
        <v>0</v>
      </c>
      <c r="J30" s="359">
        <f t="shared" si="3"/>
        <v>0</v>
      </c>
      <c r="K30" s="359">
        <f t="shared" si="4"/>
        <v>0</v>
      </c>
      <c r="L30" s="357">
        <f t="shared" si="5"/>
        <v>0</v>
      </c>
      <c r="M30" s="359"/>
      <c r="N30" s="359"/>
      <c r="O30" s="359"/>
      <c r="P30" s="351">
        <f t="shared" si="6"/>
        <v>0</v>
      </c>
    </row>
    <row r="31" spans="1:16" ht="18.75" x14ac:dyDescent="0.3">
      <c r="A31" s="345"/>
      <c r="B31" s="356">
        <v>27</v>
      </c>
      <c r="C31" s="360"/>
      <c r="D31" s="359">
        <f t="shared" si="7"/>
        <v>155</v>
      </c>
      <c r="E31" s="359"/>
      <c r="F31" s="359"/>
      <c r="G31" s="359"/>
      <c r="H31" s="357">
        <f t="shared" si="1"/>
        <v>0</v>
      </c>
      <c r="I31" s="359">
        <f t="shared" si="2"/>
        <v>0</v>
      </c>
      <c r="J31" s="359">
        <f t="shared" si="3"/>
        <v>0</v>
      </c>
      <c r="K31" s="359">
        <f t="shared" si="4"/>
        <v>0</v>
      </c>
      <c r="L31" s="357">
        <f t="shared" si="5"/>
        <v>0</v>
      </c>
      <c r="M31" s="359"/>
      <c r="N31" s="359"/>
      <c r="O31" s="359"/>
      <c r="P31" s="351">
        <f t="shared" si="6"/>
        <v>0</v>
      </c>
    </row>
    <row r="32" spans="1:16" ht="18.75" x14ac:dyDescent="0.3">
      <c r="A32" s="345"/>
      <c r="B32" s="356">
        <v>28</v>
      </c>
      <c r="C32" s="360"/>
      <c r="D32" s="359">
        <f t="shared" si="7"/>
        <v>155</v>
      </c>
      <c r="E32" s="359"/>
      <c r="F32" s="359"/>
      <c r="G32" s="359"/>
      <c r="H32" s="357">
        <f t="shared" si="1"/>
        <v>0</v>
      </c>
      <c r="I32" s="359">
        <f t="shared" si="2"/>
        <v>0</v>
      </c>
      <c r="J32" s="359">
        <f t="shared" si="3"/>
        <v>0</v>
      </c>
      <c r="K32" s="359">
        <f t="shared" si="4"/>
        <v>0</v>
      </c>
      <c r="L32" s="357">
        <f t="shared" si="5"/>
        <v>0</v>
      </c>
      <c r="M32" s="359"/>
      <c r="N32" s="359"/>
      <c r="O32" s="359"/>
      <c r="P32" s="351">
        <f t="shared" si="6"/>
        <v>0</v>
      </c>
    </row>
    <row r="33" spans="1:16" ht="18.75" x14ac:dyDescent="0.3">
      <c r="A33" s="345"/>
      <c r="B33" s="356">
        <v>29</v>
      </c>
      <c r="C33" s="360"/>
      <c r="D33" s="359">
        <f t="shared" si="7"/>
        <v>155</v>
      </c>
      <c r="E33" s="359"/>
      <c r="F33" s="359"/>
      <c r="G33" s="359"/>
      <c r="H33" s="357">
        <f t="shared" si="1"/>
        <v>0</v>
      </c>
      <c r="I33" s="359">
        <f t="shared" si="2"/>
        <v>0</v>
      </c>
      <c r="J33" s="359">
        <f t="shared" si="3"/>
        <v>0</v>
      </c>
      <c r="K33" s="359">
        <f t="shared" si="4"/>
        <v>0</v>
      </c>
      <c r="L33" s="357">
        <f t="shared" si="5"/>
        <v>0</v>
      </c>
      <c r="M33" s="359"/>
      <c r="N33" s="359"/>
      <c r="O33" s="359"/>
      <c r="P33" s="351">
        <f t="shared" si="6"/>
        <v>0</v>
      </c>
    </row>
    <row r="34" spans="1:16" ht="18.75" x14ac:dyDescent="0.3">
      <c r="A34" s="345"/>
      <c r="B34" s="356">
        <v>30</v>
      </c>
      <c r="C34" s="360"/>
      <c r="D34" s="359">
        <f t="shared" si="7"/>
        <v>155</v>
      </c>
      <c r="E34" s="359"/>
      <c r="F34" s="359"/>
      <c r="G34" s="359"/>
      <c r="H34" s="357">
        <f t="shared" si="1"/>
        <v>0</v>
      </c>
      <c r="I34" s="359">
        <f t="shared" si="2"/>
        <v>0</v>
      </c>
      <c r="J34" s="359">
        <f t="shared" si="3"/>
        <v>0</v>
      </c>
      <c r="K34" s="359">
        <f t="shared" si="4"/>
        <v>0</v>
      </c>
      <c r="L34" s="357">
        <f t="shared" si="5"/>
        <v>0</v>
      </c>
      <c r="M34" s="359"/>
      <c r="N34" s="359"/>
      <c r="O34" s="359"/>
      <c r="P34" s="351">
        <f t="shared" si="6"/>
        <v>0</v>
      </c>
    </row>
    <row r="35" spans="1:16" ht="18.75" x14ac:dyDescent="0.3">
      <c r="A35" s="345"/>
      <c r="B35" s="356">
        <v>31</v>
      </c>
      <c r="C35" s="360"/>
      <c r="D35" s="359">
        <f t="shared" si="7"/>
        <v>155</v>
      </c>
      <c r="E35" s="359"/>
      <c r="F35" s="359"/>
      <c r="G35" s="359"/>
      <c r="H35" s="357">
        <f t="shared" si="1"/>
        <v>0</v>
      </c>
      <c r="I35" s="359">
        <f t="shared" si="2"/>
        <v>0</v>
      </c>
      <c r="J35" s="359">
        <f t="shared" si="3"/>
        <v>0</v>
      </c>
      <c r="K35" s="359">
        <f t="shared" si="4"/>
        <v>0</v>
      </c>
      <c r="L35" s="357">
        <f t="shared" si="5"/>
        <v>0</v>
      </c>
      <c r="M35" s="359"/>
      <c r="N35" s="359"/>
      <c r="O35" s="359"/>
      <c r="P35" s="351">
        <f t="shared" si="6"/>
        <v>0</v>
      </c>
    </row>
    <row r="36" spans="1:16" ht="47.25" customHeight="1" x14ac:dyDescent="0.25">
      <c r="D36" s="354">
        <f>SUM(D5:D35)</f>
        <v>4805</v>
      </c>
      <c r="H36" s="354">
        <f>SUM(H5:H35)</f>
        <v>0</v>
      </c>
      <c r="L36" s="354">
        <f t="shared" ref="L36:M36" si="8">SUM(L5:L35)</f>
        <v>0</v>
      </c>
      <c r="M36" s="354">
        <f t="shared" si="8"/>
        <v>0</v>
      </c>
      <c r="N36" s="355"/>
      <c r="O36" s="354">
        <f>COUNTIF(O5:O35, "EGG")</f>
        <v>0</v>
      </c>
    </row>
    <row r="37" spans="1:16" x14ac:dyDescent="0.25">
      <c r="N37" s="355" t="s">
        <v>238</v>
      </c>
    </row>
    <row r="38" spans="1:16" x14ac:dyDescent="0.25">
      <c r="N38" s="355" t="s">
        <v>233</v>
      </c>
    </row>
    <row r="39" spans="1:16" x14ac:dyDescent="0.25">
      <c r="N39" s="355" t="s">
        <v>238</v>
      </c>
    </row>
    <row r="40" spans="1:16" x14ac:dyDescent="0.25">
      <c r="N40" s="355" t="s">
        <v>233</v>
      </c>
    </row>
    <row r="41" spans="1:16" x14ac:dyDescent="0.25">
      <c r="N41" s="355" t="s">
        <v>234</v>
      </c>
    </row>
    <row r="42" spans="1:16" x14ac:dyDescent="0.25">
      <c r="N42" s="355" t="s">
        <v>238</v>
      </c>
    </row>
    <row r="43" spans="1:16" x14ac:dyDescent="0.25">
      <c r="N43" s="355" t="s">
        <v>235</v>
      </c>
    </row>
    <row r="44" spans="1:16" x14ac:dyDescent="0.25">
      <c r="N44" s="355" t="s">
        <v>234</v>
      </c>
    </row>
    <row r="45" spans="1:16" x14ac:dyDescent="0.25">
      <c r="N45" s="355" t="s">
        <v>238</v>
      </c>
    </row>
    <row r="46" spans="1:16" x14ac:dyDescent="0.25">
      <c r="N46" s="355" t="s">
        <v>236</v>
      </c>
    </row>
    <row r="47" spans="1:16" x14ac:dyDescent="0.25">
      <c r="N47" s="355" t="s">
        <v>238</v>
      </c>
    </row>
    <row r="48" spans="1:16" x14ac:dyDescent="0.25">
      <c r="N48" s="355" t="s">
        <v>237</v>
      </c>
    </row>
    <row r="49" spans="14:14" x14ac:dyDescent="0.25">
      <c r="N49" s="355" t="s">
        <v>235</v>
      </c>
    </row>
    <row r="50" spans="14:14" x14ac:dyDescent="0.25">
      <c r="N50" s="355" t="s">
        <v>238</v>
      </c>
    </row>
    <row r="51" spans="14:14" x14ac:dyDescent="0.25">
      <c r="N51" s="355" t="s">
        <v>238</v>
      </c>
    </row>
    <row r="52" spans="14:14" x14ac:dyDescent="0.25">
      <c r="N52" s="355" t="s">
        <v>238</v>
      </c>
    </row>
    <row r="53" spans="14:14" x14ac:dyDescent="0.25">
      <c r="N53" s="355" t="s">
        <v>233</v>
      </c>
    </row>
    <row r="54" spans="14:14" x14ac:dyDescent="0.25">
      <c r="N54" s="355" t="s">
        <v>238</v>
      </c>
    </row>
    <row r="55" spans="14:14" x14ac:dyDescent="0.25">
      <c r="N55" s="355" t="s">
        <v>233</v>
      </c>
    </row>
    <row r="56" spans="14:14" x14ac:dyDescent="0.25">
      <c r="N56" s="355" t="s">
        <v>238</v>
      </c>
    </row>
  </sheetData>
  <sheetProtection algorithmName="SHA-512" hashValue="itG4yn2b1wbj75kiHIb9LKPuMpGWjuIuLBtoP+OvC4k78dTlx36tQnQU7tRk6BpkWFay+KrpdGN1efyPoVO2eQ==" saltValue="hPvoHlRmtWU4eu4o+R5wzg==" spinCount="100000" sheet="1" objects="1" scenarios="1"/>
  <mergeCells count="5">
    <mergeCell ref="B1:O2"/>
    <mergeCell ref="N3:N4"/>
    <mergeCell ref="D3:L3"/>
    <mergeCell ref="B3:B4"/>
    <mergeCell ref="C3:C4"/>
  </mergeCells>
  <conditionalFormatting sqref="E5:G34">
    <cfRule type="expression" dxfId="179" priority="3">
      <formula>LEN($C5)&lt;&gt;0</formula>
    </cfRule>
  </conditionalFormatting>
  <conditionalFormatting sqref="I5:K35">
    <cfRule type="expression" dxfId="178" priority="2">
      <formula>LEN($C5)&lt;&gt;0</formula>
    </cfRule>
  </conditionalFormatting>
  <conditionalFormatting sqref="M5:O35">
    <cfRule type="expression" dxfId="177" priority="1">
      <formula>LEN($C5)&lt;&gt;0</formula>
    </cfRule>
  </conditionalFormatting>
  <pageMargins left="0.7" right="0.7" top="0.75" bottom="0.75" header="0.3" footer="0.3"/>
  <pageSetup paperSize="9" orientation="portrait" r:id="rId1"/>
  <ignoredErrors>
    <ignoredError sqref="D5:D35 I5:K3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1AAF-2EE8-4B98-BE18-B8C99FACB016}">
  <sheetPr codeName="Sheet17">
    <tabColor rgb="FFFFC000"/>
  </sheetPr>
  <dimension ref="A1:R56"/>
  <sheetViews>
    <sheetView zoomScale="80" zoomScaleNormal="80" workbookViewId="0">
      <pane xSplit="2" ySplit="4" topLeftCell="C5" activePane="bottomRight" state="frozen"/>
      <selection activeCell="C8" sqref="C8"/>
      <selection pane="topRight" activeCell="C8" sqref="C8"/>
      <selection pane="bottomLeft" activeCell="C8" sqref="C8"/>
      <selection pane="bottomRight"/>
    </sheetView>
  </sheetViews>
  <sheetFormatPr defaultRowHeight="15" x14ac:dyDescent="0.25"/>
  <cols>
    <col min="1" max="1" width="1.85546875" style="346" customWidth="1"/>
    <col min="2" max="2" width="6.85546875" style="346" customWidth="1"/>
    <col min="3" max="3" width="23.28515625" style="346" customWidth="1"/>
    <col min="4" max="7" width="12.7109375" style="354" customWidth="1"/>
    <col min="8" max="11" width="15.140625" style="354" customWidth="1"/>
    <col min="12" max="12" width="12.5703125" style="354" customWidth="1"/>
    <col min="13" max="13" width="17.85546875" style="354" bestFit="1" customWidth="1"/>
    <col min="14" max="14" width="19.28515625" style="346" bestFit="1" customWidth="1"/>
    <col min="15" max="15" width="17.5703125" style="346" customWidth="1"/>
    <col min="16" max="16" width="25.28515625" style="346" customWidth="1"/>
    <col min="17" max="16384" width="9.140625" style="346"/>
  </cols>
  <sheetData>
    <row r="1" spans="1:18" x14ac:dyDescent="0.25">
      <c r="A1" s="345"/>
      <c r="B1" s="403" t="s">
        <v>249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8" ht="25.5" customHeight="1" x14ac:dyDescent="0.25">
      <c r="A2" s="345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8" s="350" customFormat="1" ht="18.75" customHeight="1" x14ac:dyDescent="0.25">
      <c r="A3" s="347"/>
      <c r="B3" s="400" t="s">
        <v>4</v>
      </c>
      <c r="C3" s="400" t="s">
        <v>45</v>
      </c>
      <c r="D3" s="402" t="s">
        <v>14</v>
      </c>
      <c r="E3" s="402"/>
      <c r="F3" s="402"/>
      <c r="G3" s="402"/>
      <c r="H3" s="402"/>
      <c r="I3" s="402"/>
      <c r="J3" s="402"/>
      <c r="K3" s="402"/>
      <c r="L3" s="402"/>
      <c r="M3" s="348" t="s">
        <v>232</v>
      </c>
      <c r="N3" s="400" t="s">
        <v>12</v>
      </c>
      <c r="O3" s="349" t="s">
        <v>240</v>
      </c>
    </row>
    <row r="4" spans="1:18" x14ac:dyDescent="0.25">
      <c r="A4" s="345"/>
      <c r="B4" s="401"/>
      <c r="C4" s="401"/>
      <c r="D4" s="349" t="s">
        <v>5</v>
      </c>
      <c r="E4" s="349" t="s">
        <v>135</v>
      </c>
      <c r="F4" s="349" t="s">
        <v>245</v>
      </c>
      <c r="G4" s="349" t="s">
        <v>246</v>
      </c>
      <c r="H4" s="349" t="s">
        <v>46</v>
      </c>
      <c r="I4" s="349" t="s">
        <v>135</v>
      </c>
      <c r="J4" s="349" t="s">
        <v>245</v>
      </c>
      <c r="K4" s="349" t="s">
        <v>246</v>
      </c>
      <c r="L4" s="349" t="s">
        <v>47</v>
      </c>
      <c r="M4" s="349" t="s">
        <v>14</v>
      </c>
      <c r="N4" s="401"/>
      <c r="O4" s="349" t="s">
        <v>241</v>
      </c>
    </row>
    <row r="5" spans="1:18" ht="18.75" x14ac:dyDescent="0.3">
      <c r="A5" s="345"/>
      <c r="B5" s="356">
        <v>1</v>
      </c>
      <c r="C5" s="358">
        <f>'ENTRY SHEET-UPS'!C5</f>
        <v>0</v>
      </c>
      <c r="D5" s="359">
        <f>'PRIMARY INFORMATION'!$G$6</f>
        <v>120</v>
      </c>
      <c r="E5" s="359"/>
      <c r="F5" s="359"/>
      <c r="G5" s="359"/>
      <c r="H5" s="357">
        <f>E5+F5+G5</f>
        <v>0</v>
      </c>
      <c r="I5" s="359">
        <f>E5</f>
        <v>0</v>
      </c>
      <c r="J5" s="359">
        <f t="shared" ref="J5:K20" si="0">F5</f>
        <v>0</v>
      </c>
      <c r="K5" s="359">
        <f t="shared" si="0"/>
        <v>0</v>
      </c>
      <c r="L5" s="357">
        <f>I5+J5+K5</f>
        <v>0</v>
      </c>
      <c r="M5" s="359"/>
      <c r="N5" s="359"/>
      <c r="O5" s="359"/>
      <c r="P5" s="351">
        <f>L5</f>
        <v>0</v>
      </c>
    </row>
    <row r="6" spans="1:18" ht="18.75" x14ac:dyDescent="0.3">
      <c r="A6" s="345"/>
      <c r="B6" s="356">
        <v>2</v>
      </c>
      <c r="C6" s="358">
        <f>'ENTRY SHEET-UPS'!C6</f>
        <v>0</v>
      </c>
      <c r="D6" s="359">
        <f>D5</f>
        <v>120</v>
      </c>
      <c r="E6" s="359"/>
      <c r="F6" s="359"/>
      <c r="G6" s="359"/>
      <c r="H6" s="357">
        <f t="shared" ref="H6:H35" si="1">E6+F6+G6</f>
        <v>0</v>
      </c>
      <c r="I6" s="359">
        <f t="shared" ref="I6:K35" si="2">E6</f>
        <v>0</v>
      </c>
      <c r="J6" s="359">
        <f t="shared" si="0"/>
        <v>0</v>
      </c>
      <c r="K6" s="359">
        <f t="shared" si="0"/>
        <v>0</v>
      </c>
      <c r="L6" s="357">
        <f t="shared" ref="L6:L35" si="3">I6+J6+K6</f>
        <v>0</v>
      </c>
      <c r="M6" s="359"/>
      <c r="N6" s="359"/>
      <c r="O6" s="359"/>
      <c r="P6" s="351">
        <f t="shared" ref="P6:P35" si="4">L6</f>
        <v>0</v>
      </c>
      <c r="Q6" s="352"/>
      <c r="R6" s="352"/>
    </row>
    <row r="7" spans="1:18" ht="18.75" x14ac:dyDescent="0.3">
      <c r="A7" s="345"/>
      <c r="B7" s="356">
        <v>3</v>
      </c>
      <c r="C7" s="358">
        <f>'ENTRY SHEET-UPS'!C7</f>
        <v>0</v>
      </c>
      <c r="D7" s="359">
        <f t="shared" ref="D7:D35" si="5">D6</f>
        <v>120</v>
      </c>
      <c r="E7" s="359"/>
      <c r="F7" s="359"/>
      <c r="G7" s="359"/>
      <c r="H7" s="357">
        <f t="shared" si="1"/>
        <v>0</v>
      </c>
      <c r="I7" s="359">
        <f t="shared" si="2"/>
        <v>0</v>
      </c>
      <c r="J7" s="359">
        <f t="shared" si="0"/>
        <v>0</v>
      </c>
      <c r="K7" s="359">
        <f t="shared" si="0"/>
        <v>0</v>
      </c>
      <c r="L7" s="357">
        <f t="shared" si="3"/>
        <v>0</v>
      </c>
      <c r="M7" s="359"/>
      <c r="N7" s="359"/>
      <c r="O7" s="359"/>
      <c r="P7" s="351">
        <f t="shared" si="4"/>
        <v>0</v>
      </c>
      <c r="Q7" s="352"/>
      <c r="R7" s="352"/>
    </row>
    <row r="8" spans="1:18" ht="18.75" x14ac:dyDescent="0.3">
      <c r="A8" s="345"/>
      <c r="B8" s="356">
        <v>4</v>
      </c>
      <c r="C8" s="358">
        <f>'ENTRY SHEET-UPS'!C8</f>
        <v>0</v>
      </c>
      <c r="D8" s="359">
        <f t="shared" si="5"/>
        <v>120</v>
      </c>
      <c r="E8" s="359"/>
      <c r="F8" s="359"/>
      <c r="G8" s="359"/>
      <c r="H8" s="357">
        <f t="shared" si="1"/>
        <v>0</v>
      </c>
      <c r="I8" s="359">
        <f t="shared" si="2"/>
        <v>0</v>
      </c>
      <c r="J8" s="359">
        <f t="shared" si="0"/>
        <v>0</v>
      </c>
      <c r="K8" s="359">
        <f t="shared" si="0"/>
        <v>0</v>
      </c>
      <c r="L8" s="357">
        <f t="shared" si="3"/>
        <v>0</v>
      </c>
      <c r="M8" s="359"/>
      <c r="N8" s="359"/>
      <c r="O8" s="359"/>
      <c r="P8" s="351">
        <f t="shared" si="4"/>
        <v>0</v>
      </c>
      <c r="Q8" s="352" t="s">
        <v>213</v>
      </c>
      <c r="R8" s="352"/>
    </row>
    <row r="9" spans="1:18" ht="18.75" x14ac:dyDescent="0.3">
      <c r="A9" s="345"/>
      <c r="B9" s="356">
        <v>5</v>
      </c>
      <c r="C9" s="358" t="str">
        <f>'ENTRY SHEET-UPS'!C9</f>
        <v>SUNDAY</v>
      </c>
      <c r="D9" s="359">
        <f t="shared" si="5"/>
        <v>120</v>
      </c>
      <c r="E9" s="359"/>
      <c r="F9" s="359"/>
      <c r="G9" s="359"/>
      <c r="H9" s="357">
        <f t="shared" si="1"/>
        <v>0</v>
      </c>
      <c r="I9" s="359">
        <f t="shared" si="2"/>
        <v>0</v>
      </c>
      <c r="J9" s="359">
        <f t="shared" si="0"/>
        <v>0</v>
      </c>
      <c r="K9" s="359">
        <f t="shared" si="0"/>
        <v>0</v>
      </c>
      <c r="L9" s="357">
        <f t="shared" si="3"/>
        <v>0</v>
      </c>
      <c r="M9" s="359"/>
      <c r="N9" s="359"/>
      <c r="O9" s="359"/>
      <c r="P9" s="351">
        <f t="shared" si="4"/>
        <v>0</v>
      </c>
      <c r="Q9" s="352" t="s">
        <v>214</v>
      </c>
      <c r="R9" s="352"/>
    </row>
    <row r="10" spans="1:18" ht="18.75" x14ac:dyDescent="0.3">
      <c r="A10" s="345"/>
      <c r="B10" s="356">
        <v>6</v>
      </c>
      <c r="C10" s="358">
        <f>'ENTRY SHEET-UPS'!C10</f>
        <v>0</v>
      </c>
      <c r="D10" s="359">
        <f t="shared" si="5"/>
        <v>120</v>
      </c>
      <c r="E10" s="359"/>
      <c r="F10" s="359"/>
      <c r="G10" s="359"/>
      <c r="H10" s="357">
        <f t="shared" si="1"/>
        <v>0</v>
      </c>
      <c r="I10" s="359">
        <f>E10</f>
        <v>0</v>
      </c>
      <c r="J10" s="359">
        <f t="shared" si="0"/>
        <v>0</v>
      </c>
      <c r="K10" s="359">
        <f t="shared" si="0"/>
        <v>0</v>
      </c>
      <c r="L10" s="357">
        <f t="shared" si="3"/>
        <v>0</v>
      </c>
      <c r="M10" s="359"/>
      <c r="N10" s="359"/>
      <c r="O10" s="359"/>
      <c r="P10" s="351">
        <f t="shared" si="4"/>
        <v>0</v>
      </c>
      <c r="Q10" s="352" t="s">
        <v>215</v>
      </c>
      <c r="R10" s="352"/>
    </row>
    <row r="11" spans="1:18" ht="18.75" x14ac:dyDescent="0.3">
      <c r="A11" s="345"/>
      <c r="B11" s="356">
        <v>7</v>
      </c>
      <c r="C11" s="358">
        <f>'ENTRY SHEET-UPS'!C11</f>
        <v>0</v>
      </c>
      <c r="D11" s="359">
        <f t="shared" si="5"/>
        <v>120</v>
      </c>
      <c r="E11" s="359"/>
      <c r="F11" s="359"/>
      <c r="G11" s="359"/>
      <c r="H11" s="357">
        <f t="shared" si="1"/>
        <v>0</v>
      </c>
      <c r="I11" s="359">
        <f>E11</f>
        <v>0</v>
      </c>
      <c r="J11" s="359">
        <f t="shared" si="0"/>
        <v>0</v>
      </c>
      <c r="K11" s="359">
        <f t="shared" si="0"/>
        <v>0</v>
      </c>
      <c r="L11" s="357">
        <f t="shared" si="3"/>
        <v>0</v>
      </c>
      <c r="M11" s="359"/>
      <c r="N11" s="359"/>
      <c r="O11" s="359"/>
      <c r="P11" s="351">
        <f t="shared" si="4"/>
        <v>0</v>
      </c>
    </row>
    <row r="12" spans="1:18" ht="18.75" x14ac:dyDescent="0.3">
      <c r="A12" s="345"/>
      <c r="B12" s="356">
        <v>8</v>
      </c>
      <c r="C12" s="358">
        <f>'ENTRY SHEET-UPS'!C12</f>
        <v>0</v>
      </c>
      <c r="D12" s="359">
        <f t="shared" si="5"/>
        <v>120</v>
      </c>
      <c r="E12" s="359"/>
      <c r="F12" s="359"/>
      <c r="G12" s="359"/>
      <c r="H12" s="357">
        <f t="shared" si="1"/>
        <v>0</v>
      </c>
      <c r="I12" s="359">
        <f t="shared" si="2"/>
        <v>0</v>
      </c>
      <c r="J12" s="359">
        <f t="shared" si="0"/>
        <v>0</v>
      </c>
      <c r="K12" s="359">
        <f t="shared" si="0"/>
        <v>0</v>
      </c>
      <c r="L12" s="357">
        <f t="shared" si="3"/>
        <v>0</v>
      </c>
      <c r="M12" s="359"/>
      <c r="N12" s="359"/>
      <c r="O12" s="359"/>
      <c r="P12" s="351">
        <f t="shared" si="4"/>
        <v>0</v>
      </c>
    </row>
    <row r="13" spans="1:18" ht="18.75" x14ac:dyDescent="0.3">
      <c r="A13" s="345"/>
      <c r="B13" s="356">
        <v>9</v>
      </c>
      <c r="C13" s="358">
        <f>'ENTRY SHEET-UPS'!C13</f>
        <v>0</v>
      </c>
      <c r="D13" s="359">
        <f t="shared" si="5"/>
        <v>120</v>
      </c>
      <c r="E13" s="359"/>
      <c r="F13" s="359"/>
      <c r="G13" s="359"/>
      <c r="H13" s="357">
        <f t="shared" si="1"/>
        <v>0</v>
      </c>
      <c r="I13" s="359">
        <f t="shared" si="2"/>
        <v>0</v>
      </c>
      <c r="J13" s="359">
        <f t="shared" si="0"/>
        <v>0</v>
      </c>
      <c r="K13" s="359">
        <f t="shared" si="0"/>
        <v>0</v>
      </c>
      <c r="L13" s="357">
        <f t="shared" si="3"/>
        <v>0</v>
      </c>
      <c r="M13" s="359"/>
      <c r="N13" s="359"/>
      <c r="O13" s="359"/>
      <c r="P13" s="351">
        <f t="shared" si="4"/>
        <v>0</v>
      </c>
    </row>
    <row r="14" spans="1:18" ht="18.75" x14ac:dyDescent="0.3">
      <c r="A14" s="345"/>
      <c r="B14" s="356">
        <v>10</v>
      </c>
      <c r="C14" s="358">
        <f>'ENTRY SHEET-UPS'!C14</f>
        <v>0</v>
      </c>
      <c r="D14" s="359">
        <f t="shared" si="5"/>
        <v>120</v>
      </c>
      <c r="E14" s="359"/>
      <c r="F14" s="359"/>
      <c r="G14" s="359"/>
      <c r="H14" s="357">
        <f t="shared" si="1"/>
        <v>0</v>
      </c>
      <c r="I14" s="359">
        <f t="shared" si="2"/>
        <v>0</v>
      </c>
      <c r="J14" s="359">
        <f t="shared" si="0"/>
        <v>0</v>
      </c>
      <c r="K14" s="359">
        <f t="shared" si="0"/>
        <v>0</v>
      </c>
      <c r="L14" s="357">
        <f t="shared" si="3"/>
        <v>0</v>
      </c>
      <c r="M14" s="359"/>
      <c r="N14" s="359"/>
      <c r="O14" s="359"/>
      <c r="P14" s="351">
        <f t="shared" si="4"/>
        <v>0</v>
      </c>
    </row>
    <row r="15" spans="1:18" ht="18.75" x14ac:dyDescent="0.3">
      <c r="A15" s="345"/>
      <c r="B15" s="356">
        <v>11</v>
      </c>
      <c r="C15" s="358">
        <f>'ENTRY SHEET-UPS'!C15</f>
        <v>0</v>
      </c>
      <c r="D15" s="359">
        <f t="shared" si="5"/>
        <v>120</v>
      </c>
      <c r="E15" s="359"/>
      <c r="F15" s="359"/>
      <c r="G15" s="359"/>
      <c r="H15" s="357">
        <f t="shared" si="1"/>
        <v>0</v>
      </c>
      <c r="I15" s="359">
        <f t="shared" si="2"/>
        <v>0</v>
      </c>
      <c r="J15" s="359">
        <f t="shared" si="0"/>
        <v>0</v>
      </c>
      <c r="K15" s="359">
        <f t="shared" si="0"/>
        <v>0</v>
      </c>
      <c r="L15" s="357">
        <f t="shared" si="3"/>
        <v>0</v>
      </c>
      <c r="M15" s="359"/>
      <c r="N15" s="359"/>
      <c r="O15" s="359"/>
      <c r="P15" s="351">
        <f t="shared" si="4"/>
        <v>0</v>
      </c>
    </row>
    <row r="16" spans="1:18" ht="18.75" x14ac:dyDescent="0.3">
      <c r="A16" s="345"/>
      <c r="B16" s="356">
        <v>12</v>
      </c>
      <c r="C16" s="358" t="str">
        <f>'ENTRY SHEET-UPS'!C16</f>
        <v>SUNDAY</v>
      </c>
      <c r="D16" s="359">
        <f t="shared" si="5"/>
        <v>120</v>
      </c>
      <c r="E16" s="359"/>
      <c r="F16" s="359"/>
      <c r="G16" s="359"/>
      <c r="H16" s="357">
        <f t="shared" si="1"/>
        <v>0</v>
      </c>
      <c r="I16" s="359">
        <f t="shared" si="2"/>
        <v>0</v>
      </c>
      <c r="J16" s="359">
        <f t="shared" si="0"/>
        <v>0</v>
      </c>
      <c r="K16" s="359">
        <f t="shared" si="0"/>
        <v>0</v>
      </c>
      <c r="L16" s="357">
        <f t="shared" si="3"/>
        <v>0</v>
      </c>
      <c r="M16" s="359"/>
      <c r="N16" s="359"/>
      <c r="O16" s="359"/>
      <c r="P16" s="351">
        <f t="shared" si="4"/>
        <v>0</v>
      </c>
    </row>
    <row r="17" spans="1:16" ht="18.75" x14ac:dyDescent="0.3">
      <c r="A17" s="345"/>
      <c r="B17" s="356">
        <v>13</v>
      </c>
      <c r="C17" s="358" t="str">
        <f>'ENTRY SHEET-UPS'!C17</f>
        <v>SANKRANTHI HOLIDAYS</v>
      </c>
      <c r="D17" s="359">
        <f t="shared" si="5"/>
        <v>120</v>
      </c>
      <c r="E17" s="359"/>
      <c r="F17" s="359"/>
      <c r="G17" s="359"/>
      <c r="H17" s="357">
        <f t="shared" si="1"/>
        <v>0</v>
      </c>
      <c r="I17" s="359">
        <f t="shared" si="2"/>
        <v>0</v>
      </c>
      <c r="J17" s="359">
        <f t="shared" si="0"/>
        <v>0</v>
      </c>
      <c r="K17" s="359">
        <f t="shared" si="0"/>
        <v>0</v>
      </c>
      <c r="L17" s="357">
        <f t="shared" si="3"/>
        <v>0</v>
      </c>
      <c r="M17" s="359"/>
      <c r="N17" s="359"/>
      <c r="O17" s="359"/>
      <c r="P17" s="351">
        <f t="shared" si="4"/>
        <v>0</v>
      </c>
    </row>
    <row r="18" spans="1:16" s="353" customFormat="1" ht="18.75" x14ac:dyDescent="0.3">
      <c r="A18" s="345"/>
      <c r="B18" s="356">
        <v>14</v>
      </c>
      <c r="C18" s="358" t="str">
        <f>'ENTRY SHEET-UPS'!C18</f>
        <v>'</v>
      </c>
      <c r="D18" s="359">
        <f t="shared" si="5"/>
        <v>120</v>
      </c>
      <c r="E18" s="359"/>
      <c r="F18" s="359"/>
      <c r="G18" s="359"/>
      <c r="H18" s="357">
        <f t="shared" si="1"/>
        <v>0</v>
      </c>
      <c r="I18" s="359">
        <f t="shared" si="2"/>
        <v>0</v>
      </c>
      <c r="J18" s="359">
        <f t="shared" si="0"/>
        <v>0</v>
      </c>
      <c r="K18" s="359">
        <f t="shared" si="0"/>
        <v>0</v>
      </c>
      <c r="L18" s="357">
        <f t="shared" si="3"/>
        <v>0</v>
      </c>
      <c r="M18" s="359"/>
      <c r="N18" s="359"/>
      <c r="O18" s="359"/>
      <c r="P18" s="351">
        <f t="shared" si="4"/>
        <v>0</v>
      </c>
    </row>
    <row r="19" spans="1:16" ht="18.75" x14ac:dyDescent="0.3">
      <c r="A19" s="345"/>
      <c r="B19" s="356">
        <v>15</v>
      </c>
      <c r="C19" s="358" t="str">
        <f>'ENTRY SHEET-UPS'!C19</f>
        <v>'</v>
      </c>
      <c r="D19" s="359">
        <f t="shared" si="5"/>
        <v>120</v>
      </c>
      <c r="E19" s="359"/>
      <c r="F19" s="359"/>
      <c r="G19" s="359"/>
      <c r="H19" s="357">
        <f t="shared" si="1"/>
        <v>0</v>
      </c>
      <c r="I19" s="359">
        <f t="shared" si="2"/>
        <v>0</v>
      </c>
      <c r="J19" s="359">
        <f t="shared" si="0"/>
        <v>0</v>
      </c>
      <c r="K19" s="359">
        <f t="shared" si="0"/>
        <v>0</v>
      </c>
      <c r="L19" s="357">
        <f t="shared" si="3"/>
        <v>0</v>
      </c>
      <c r="M19" s="359"/>
      <c r="N19" s="359"/>
      <c r="O19" s="359"/>
      <c r="P19" s="351">
        <f t="shared" si="4"/>
        <v>0</v>
      </c>
    </row>
    <row r="20" spans="1:16" ht="18.75" x14ac:dyDescent="0.3">
      <c r="A20" s="345"/>
      <c r="B20" s="356">
        <v>16</v>
      </c>
      <c r="C20" s="358" t="str">
        <f>'ENTRY SHEET-UPS'!C20</f>
        <v>'</v>
      </c>
      <c r="D20" s="359">
        <f t="shared" si="5"/>
        <v>120</v>
      </c>
      <c r="E20" s="359"/>
      <c r="F20" s="359"/>
      <c r="G20" s="359"/>
      <c r="H20" s="357">
        <f t="shared" si="1"/>
        <v>0</v>
      </c>
      <c r="I20" s="359">
        <f t="shared" si="2"/>
        <v>0</v>
      </c>
      <c r="J20" s="359">
        <f t="shared" si="0"/>
        <v>0</v>
      </c>
      <c r="K20" s="359">
        <f t="shared" si="0"/>
        <v>0</v>
      </c>
      <c r="L20" s="357">
        <f t="shared" si="3"/>
        <v>0</v>
      </c>
      <c r="M20" s="359"/>
      <c r="N20" s="359"/>
      <c r="O20" s="359"/>
      <c r="P20" s="351">
        <f t="shared" si="4"/>
        <v>0</v>
      </c>
    </row>
    <row r="21" spans="1:16" ht="18.75" x14ac:dyDescent="0.3">
      <c r="A21" s="345"/>
      <c r="B21" s="356">
        <v>17</v>
      </c>
      <c r="C21" s="358">
        <f>'ENTRY SHEET-UPS'!C21</f>
        <v>0</v>
      </c>
      <c r="D21" s="359">
        <f t="shared" si="5"/>
        <v>120</v>
      </c>
      <c r="E21" s="359"/>
      <c r="F21" s="359"/>
      <c r="G21" s="359"/>
      <c r="H21" s="357">
        <f t="shared" si="1"/>
        <v>0</v>
      </c>
      <c r="I21" s="359">
        <f t="shared" si="2"/>
        <v>0</v>
      </c>
      <c r="J21" s="359">
        <f t="shared" si="2"/>
        <v>0</v>
      </c>
      <c r="K21" s="359">
        <f t="shared" si="2"/>
        <v>0</v>
      </c>
      <c r="L21" s="357">
        <f t="shared" si="3"/>
        <v>0</v>
      </c>
      <c r="M21" s="359"/>
      <c r="N21" s="359"/>
      <c r="O21" s="359"/>
      <c r="P21" s="351">
        <f t="shared" si="4"/>
        <v>0</v>
      </c>
    </row>
    <row r="22" spans="1:16" ht="18.75" x14ac:dyDescent="0.3">
      <c r="A22" s="345"/>
      <c r="B22" s="356">
        <v>18</v>
      </c>
      <c r="C22" s="358">
        <f>'ENTRY SHEET-UPS'!C22</f>
        <v>0</v>
      </c>
      <c r="D22" s="359">
        <f t="shared" si="5"/>
        <v>120</v>
      </c>
      <c r="E22" s="359"/>
      <c r="F22" s="359"/>
      <c r="G22" s="359"/>
      <c r="H22" s="357">
        <f t="shared" si="1"/>
        <v>0</v>
      </c>
      <c r="I22" s="359">
        <f t="shared" si="2"/>
        <v>0</v>
      </c>
      <c r="J22" s="359">
        <f t="shared" si="2"/>
        <v>0</v>
      </c>
      <c r="K22" s="359">
        <f t="shared" si="2"/>
        <v>0</v>
      </c>
      <c r="L22" s="357">
        <f t="shared" si="3"/>
        <v>0</v>
      </c>
      <c r="M22" s="359"/>
      <c r="N22" s="359"/>
      <c r="O22" s="359"/>
      <c r="P22" s="351">
        <f t="shared" si="4"/>
        <v>0</v>
      </c>
    </row>
    <row r="23" spans="1:16" ht="18.75" x14ac:dyDescent="0.3">
      <c r="A23" s="345"/>
      <c r="B23" s="356">
        <v>19</v>
      </c>
      <c r="C23" s="358" t="str">
        <f>'ENTRY SHEET-UPS'!C23</f>
        <v>SUNDAY</v>
      </c>
      <c r="D23" s="359">
        <f t="shared" si="5"/>
        <v>120</v>
      </c>
      <c r="E23" s="359"/>
      <c r="F23" s="359"/>
      <c r="G23" s="359"/>
      <c r="H23" s="357">
        <f t="shared" si="1"/>
        <v>0</v>
      </c>
      <c r="I23" s="359">
        <f t="shared" si="2"/>
        <v>0</v>
      </c>
      <c r="J23" s="359">
        <f t="shared" si="2"/>
        <v>0</v>
      </c>
      <c r="K23" s="359">
        <f t="shared" si="2"/>
        <v>0</v>
      </c>
      <c r="L23" s="357">
        <f t="shared" si="3"/>
        <v>0</v>
      </c>
      <c r="M23" s="359"/>
      <c r="N23" s="359"/>
      <c r="O23" s="359"/>
      <c r="P23" s="351">
        <f t="shared" si="4"/>
        <v>0</v>
      </c>
    </row>
    <row r="24" spans="1:16" ht="18.75" x14ac:dyDescent="0.3">
      <c r="A24" s="345"/>
      <c r="B24" s="356">
        <v>20</v>
      </c>
      <c r="C24" s="358">
        <f>'ENTRY SHEET-UPS'!C24</f>
        <v>0</v>
      </c>
      <c r="D24" s="359">
        <f t="shared" si="5"/>
        <v>120</v>
      </c>
      <c r="E24" s="359"/>
      <c r="F24" s="359"/>
      <c r="G24" s="359"/>
      <c r="H24" s="357">
        <f t="shared" si="1"/>
        <v>0</v>
      </c>
      <c r="I24" s="359">
        <f t="shared" si="2"/>
        <v>0</v>
      </c>
      <c r="J24" s="359">
        <f t="shared" si="2"/>
        <v>0</v>
      </c>
      <c r="K24" s="359">
        <f t="shared" si="2"/>
        <v>0</v>
      </c>
      <c r="L24" s="357">
        <f t="shared" si="3"/>
        <v>0</v>
      </c>
      <c r="M24" s="359"/>
      <c r="N24" s="359"/>
      <c r="O24" s="359"/>
      <c r="P24" s="351">
        <f t="shared" si="4"/>
        <v>0</v>
      </c>
    </row>
    <row r="25" spans="1:16" ht="18.75" x14ac:dyDescent="0.3">
      <c r="A25" s="345"/>
      <c r="B25" s="356">
        <v>21</v>
      </c>
      <c r="C25" s="360">
        <f>'ENTRY SHEET-UPS'!C25</f>
        <v>0</v>
      </c>
      <c r="D25" s="359">
        <f t="shared" si="5"/>
        <v>120</v>
      </c>
      <c r="E25" s="359"/>
      <c r="F25" s="359"/>
      <c r="G25" s="359"/>
      <c r="H25" s="357">
        <f t="shared" si="1"/>
        <v>0</v>
      </c>
      <c r="I25" s="359">
        <f t="shared" si="2"/>
        <v>0</v>
      </c>
      <c r="J25" s="359">
        <f t="shared" si="2"/>
        <v>0</v>
      </c>
      <c r="K25" s="359">
        <f t="shared" si="2"/>
        <v>0</v>
      </c>
      <c r="L25" s="357">
        <f t="shared" si="3"/>
        <v>0</v>
      </c>
      <c r="M25" s="359"/>
      <c r="N25" s="359"/>
      <c r="O25" s="359"/>
      <c r="P25" s="351">
        <f t="shared" si="4"/>
        <v>0</v>
      </c>
    </row>
    <row r="26" spans="1:16" ht="18.75" x14ac:dyDescent="0.3">
      <c r="A26" s="345"/>
      <c r="B26" s="356">
        <v>22</v>
      </c>
      <c r="C26" s="360">
        <f>'ENTRY SHEET-UPS'!C26</f>
        <v>0</v>
      </c>
      <c r="D26" s="359">
        <f t="shared" si="5"/>
        <v>120</v>
      </c>
      <c r="E26" s="359"/>
      <c r="F26" s="359"/>
      <c r="G26" s="359"/>
      <c r="H26" s="357">
        <f t="shared" si="1"/>
        <v>0</v>
      </c>
      <c r="I26" s="359">
        <f t="shared" si="2"/>
        <v>0</v>
      </c>
      <c r="J26" s="359">
        <f t="shared" si="2"/>
        <v>0</v>
      </c>
      <c r="K26" s="359">
        <f t="shared" si="2"/>
        <v>0</v>
      </c>
      <c r="L26" s="357">
        <f t="shared" si="3"/>
        <v>0</v>
      </c>
      <c r="M26" s="359"/>
      <c r="N26" s="359"/>
      <c r="O26" s="359"/>
      <c r="P26" s="351">
        <f t="shared" si="4"/>
        <v>0</v>
      </c>
    </row>
    <row r="27" spans="1:16" ht="18.75" x14ac:dyDescent="0.3">
      <c r="A27" s="345"/>
      <c r="B27" s="356">
        <v>23</v>
      </c>
      <c r="C27" s="358">
        <f>'ENTRY SHEET-UPS'!C27</f>
        <v>0</v>
      </c>
      <c r="D27" s="359">
        <f t="shared" si="5"/>
        <v>120</v>
      </c>
      <c r="E27" s="359"/>
      <c r="F27" s="359"/>
      <c r="G27" s="359"/>
      <c r="H27" s="357">
        <f t="shared" si="1"/>
        <v>0</v>
      </c>
      <c r="I27" s="359">
        <f t="shared" si="2"/>
        <v>0</v>
      </c>
      <c r="J27" s="359">
        <f t="shared" si="2"/>
        <v>0</v>
      </c>
      <c r="K27" s="359">
        <f t="shared" si="2"/>
        <v>0</v>
      </c>
      <c r="L27" s="357">
        <f t="shared" si="3"/>
        <v>0</v>
      </c>
      <c r="M27" s="359"/>
      <c r="N27" s="359"/>
      <c r="O27" s="359"/>
      <c r="P27" s="351">
        <f t="shared" si="4"/>
        <v>0</v>
      </c>
    </row>
    <row r="28" spans="1:16" ht="18.75" x14ac:dyDescent="0.3">
      <c r="A28" s="345"/>
      <c r="B28" s="356">
        <v>24</v>
      </c>
      <c r="C28" s="358">
        <f>'ENTRY SHEET-UPS'!C28</f>
        <v>0</v>
      </c>
      <c r="D28" s="359">
        <f t="shared" si="5"/>
        <v>120</v>
      </c>
      <c r="E28" s="359"/>
      <c r="F28" s="359"/>
      <c r="G28" s="359"/>
      <c r="H28" s="357">
        <f t="shared" si="1"/>
        <v>0</v>
      </c>
      <c r="I28" s="359">
        <f t="shared" si="2"/>
        <v>0</v>
      </c>
      <c r="J28" s="359">
        <f t="shared" si="2"/>
        <v>0</v>
      </c>
      <c r="K28" s="359">
        <f t="shared" si="2"/>
        <v>0</v>
      </c>
      <c r="L28" s="357">
        <f t="shared" si="3"/>
        <v>0</v>
      </c>
      <c r="M28" s="359"/>
      <c r="N28" s="359"/>
      <c r="O28" s="359"/>
      <c r="P28" s="351">
        <f t="shared" si="4"/>
        <v>0</v>
      </c>
    </row>
    <row r="29" spans="1:16" ht="18.75" x14ac:dyDescent="0.3">
      <c r="A29" s="345"/>
      <c r="B29" s="356">
        <v>25</v>
      </c>
      <c r="C29" s="358">
        <f>'ENTRY SHEET-UPS'!C29</f>
        <v>0</v>
      </c>
      <c r="D29" s="359">
        <f t="shared" si="5"/>
        <v>120</v>
      </c>
      <c r="E29" s="359"/>
      <c r="F29" s="359"/>
      <c r="G29" s="359"/>
      <c r="H29" s="357">
        <f t="shared" si="1"/>
        <v>0</v>
      </c>
      <c r="I29" s="359">
        <f t="shared" si="2"/>
        <v>0</v>
      </c>
      <c r="J29" s="359">
        <f t="shared" si="2"/>
        <v>0</v>
      </c>
      <c r="K29" s="359">
        <f t="shared" si="2"/>
        <v>0</v>
      </c>
      <c r="L29" s="357">
        <f t="shared" si="3"/>
        <v>0</v>
      </c>
      <c r="M29" s="359"/>
      <c r="N29" s="359"/>
      <c r="O29" s="359"/>
      <c r="P29" s="351">
        <f t="shared" si="4"/>
        <v>0</v>
      </c>
    </row>
    <row r="30" spans="1:16" ht="18.75" x14ac:dyDescent="0.3">
      <c r="A30" s="345"/>
      <c r="B30" s="356">
        <v>26</v>
      </c>
      <c r="C30" s="360" t="str">
        <f>'ENTRY SHEET-UPS'!C30</f>
        <v>SUNDAY</v>
      </c>
      <c r="D30" s="359">
        <f t="shared" si="5"/>
        <v>120</v>
      </c>
      <c r="E30" s="359"/>
      <c r="F30" s="359"/>
      <c r="G30" s="359"/>
      <c r="H30" s="357">
        <f t="shared" si="1"/>
        <v>0</v>
      </c>
      <c r="I30" s="359">
        <f t="shared" si="2"/>
        <v>0</v>
      </c>
      <c r="J30" s="359">
        <f t="shared" si="2"/>
        <v>0</v>
      </c>
      <c r="K30" s="359">
        <f t="shared" si="2"/>
        <v>0</v>
      </c>
      <c r="L30" s="357">
        <f t="shared" si="3"/>
        <v>0</v>
      </c>
      <c r="M30" s="359"/>
      <c r="N30" s="359"/>
      <c r="O30" s="359"/>
      <c r="P30" s="351">
        <f t="shared" si="4"/>
        <v>0</v>
      </c>
    </row>
    <row r="31" spans="1:16" ht="18.75" x14ac:dyDescent="0.3">
      <c r="A31" s="345"/>
      <c r="B31" s="356">
        <v>27</v>
      </c>
      <c r="C31" s="360">
        <f>'ENTRY SHEET-UPS'!C31</f>
        <v>0</v>
      </c>
      <c r="D31" s="359">
        <f t="shared" si="5"/>
        <v>120</v>
      </c>
      <c r="E31" s="359"/>
      <c r="F31" s="359"/>
      <c r="G31" s="359"/>
      <c r="H31" s="357">
        <f t="shared" si="1"/>
        <v>0</v>
      </c>
      <c r="I31" s="359">
        <f t="shared" si="2"/>
        <v>0</v>
      </c>
      <c r="J31" s="359">
        <f t="shared" si="2"/>
        <v>0</v>
      </c>
      <c r="K31" s="359">
        <f t="shared" si="2"/>
        <v>0</v>
      </c>
      <c r="L31" s="357">
        <f t="shared" si="3"/>
        <v>0</v>
      </c>
      <c r="M31" s="359"/>
      <c r="N31" s="359"/>
      <c r="O31" s="359"/>
      <c r="P31" s="351">
        <f t="shared" si="4"/>
        <v>0</v>
      </c>
    </row>
    <row r="32" spans="1:16" ht="18.75" x14ac:dyDescent="0.3">
      <c r="A32" s="345"/>
      <c r="B32" s="356">
        <v>28</v>
      </c>
      <c r="C32" s="360">
        <f>'ENTRY SHEET-UPS'!C32</f>
        <v>0</v>
      </c>
      <c r="D32" s="359">
        <f t="shared" si="5"/>
        <v>120</v>
      </c>
      <c r="E32" s="359"/>
      <c r="F32" s="359"/>
      <c r="G32" s="359"/>
      <c r="H32" s="357">
        <f t="shared" si="1"/>
        <v>0</v>
      </c>
      <c r="I32" s="359">
        <f t="shared" si="2"/>
        <v>0</v>
      </c>
      <c r="J32" s="359">
        <f t="shared" si="2"/>
        <v>0</v>
      </c>
      <c r="K32" s="359">
        <f t="shared" si="2"/>
        <v>0</v>
      </c>
      <c r="L32" s="357">
        <f t="shared" si="3"/>
        <v>0</v>
      </c>
      <c r="M32" s="359"/>
      <c r="N32" s="359"/>
      <c r="O32" s="359"/>
      <c r="P32" s="351">
        <f t="shared" si="4"/>
        <v>0</v>
      </c>
    </row>
    <row r="33" spans="1:16" ht="18.75" x14ac:dyDescent="0.3">
      <c r="A33" s="345"/>
      <c r="B33" s="356">
        <v>29</v>
      </c>
      <c r="C33" s="360">
        <f>'ENTRY SHEET-UPS'!C33</f>
        <v>0</v>
      </c>
      <c r="D33" s="359">
        <f t="shared" si="5"/>
        <v>120</v>
      </c>
      <c r="E33" s="359"/>
      <c r="F33" s="359"/>
      <c r="G33" s="359"/>
      <c r="H33" s="357">
        <f t="shared" si="1"/>
        <v>0</v>
      </c>
      <c r="I33" s="359">
        <f t="shared" si="2"/>
        <v>0</v>
      </c>
      <c r="J33" s="359">
        <f t="shared" si="2"/>
        <v>0</v>
      </c>
      <c r="K33" s="359">
        <f t="shared" si="2"/>
        <v>0</v>
      </c>
      <c r="L33" s="357">
        <f t="shared" si="3"/>
        <v>0</v>
      </c>
      <c r="M33" s="359"/>
      <c r="N33" s="359"/>
      <c r="O33" s="359"/>
      <c r="P33" s="351">
        <f t="shared" si="4"/>
        <v>0</v>
      </c>
    </row>
    <row r="34" spans="1:16" ht="18.75" x14ac:dyDescent="0.3">
      <c r="A34" s="345"/>
      <c r="B34" s="356">
        <v>30</v>
      </c>
      <c r="C34" s="360">
        <f>'ENTRY SHEET-UPS'!C34</f>
        <v>0</v>
      </c>
      <c r="D34" s="359">
        <f t="shared" si="5"/>
        <v>120</v>
      </c>
      <c r="E34" s="359"/>
      <c r="F34" s="359"/>
      <c r="G34" s="359"/>
      <c r="H34" s="357">
        <f t="shared" si="1"/>
        <v>0</v>
      </c>
      <c r="I34" s="359">
        <f t="shared" si="2"/>
        <v>0</v>
      </c>
      <c r="J34" s="359">
        <f t="shared" si="2"/>
        <v>0</v>
      </c>
      <c r="K34" s="359">
        <f t="shared" si="2"/>
        <v>0</v>
      </c>
      <c r="L34" s="357">
        <f t="shared" si="3"/>
        <v>0</v>
      </c>
      <c r="M34" s="359"/>
      <c r="N34" s="359"/>
      <c r="O34" s="359"/>
      <c r="P34" s="351">
        <f t="shared" si="4"/>
        <v>0</v>
      </c>
    </row>
    <row r="35" spans="1:16" ht="18.75" x14ac:dyDescent="0.3">
      <c r="A35" s="345"/>
      <c r="B35" s="356">
        <v>31</v>
      </c>
      <c r="C35" s="360">
        <f>'ENTRY SHEET-UPS'!C35</f>
        <v>0</v>
      </c>
      <c r="D35" s="359">
        <f t="shared" si="5"/>
        <v>120</v>
      </c>
      <c r="E35" s="359"/>
      <c r="F35" s="359"/>
      <c r="G35" s="359"/>
      <c r="H35" s="357">
        <f t="shared" si="1"/>
        <v>0</v>
      </c>
      <c r="I35" s="359">
        <f t="shared" si="2"/>
        <v>0</v>
      </c>
      <c r="J35" s="359">
        <f t="shared" si="2"/>
        <v>0</v>
      </c>
      <c r="K35" s="359">
        <f t="shared" si="2"/>
        <v>0</v>
      </c>
      <c r="L35" s="357">
        <f t="shared" si="3"/>
        <v>0</v>
      </c>
      <c r="M35" s="358"/>
      <c r="N35" s="358"/>
      <c r="O35" s="358"/>
      <c r="P35" s="351">
        <f t="shared" si="4"/>
        <v>0</v>
      </c>
    </row>
    <row r="36" spans="1:16" ht="47.25" customHeight="1" x14ac:dyDescent="0.25">
      <c r="D36" s="354">
        <f>SUM(D5:D35)</f>
        <v>3720</v>
      </c>
      <c r="H36" s="354">
        <f>SUM(H5:H35)</f>
        <v>0</v>
      </c>
      <c r="L36" s="354">
        <f t="shared" ref="L36:M36" si="6">SUM(L5:L35)</f>
        <v>0</v>
      </c>
      <c r="M36" s="354">
        <f t="shared" si="6"/>
        <v>0</v>
      </c>
      <c r="N36" s="355"/>
      <c r="O36" s="354">
        <f>COUNTIF(O5:O35, "EGG")</f>
        <v>0</v>
      </c>
    </row>
    <row r="37" spans="1:16" x14ac:dyDescent="0.25">
      <c r="N37" s="355" t="s">
        <v>238</v>
      </c>
    </row>
    <row r="38" spans="1:16" x14ac:dyDescent="0.25">
      <c r="N38" s="355" t="s">
        <v>233</v>
      </c>
    </row>
    <row r="39" spans="1:16" x14ac:dyDescent="0.25">
      <c r="N39" s="355" t="s">
        <v>238</v>
      </c>
    </row>
    <row r="40" spans="1:16" x14ac:dyDescent="0.25">
      <c r="N40" s="355" t="s">
        <v>233</v>
      </c>
    </row>
    <row r="41" spans="1:16" x14ac:dyDescent="0.25">
      <c r="N41" s="355" t="s">
        <v>234</v>
      </c>
    </row>
    <row r="42" spans="1:16" x14ac:dyDescent="0.25">
      <c r="N42" s="355" t="s">
        <v>238</v>
      </c>
    </row>
    <row r="43" spans="1:16" x14ac:dyDescent="0.25">
      <c r="N43" s="355" t="s">
        <v>235</v>
      </c>
    </row>
    <row r="44" spans="1:16" x14ac:dyDescent="0.25">
      <c r="N44" s="355" t="s">
        <v>234</v>
      </c>
    </row>
    <row r="45" spans="1:16" x14ac:dyDescent="0.25">
      <c r="N45" s="355" t="s">
        <v>238</v>
      </c>
    </row>
    <row r="46" spans="1:16" x14ac:dyDescent="0.25">
      <c r="N46" s="355" t="s">
        <v>236</v>
      </c>
    </row>
    <row r="47" spans="1:16" x14ac:dyDescent="0.25">
      <c r="N47" s="355" t="s">
        <v>238</v>
      </c>
    </row>
    <row r="48" spans="1:16" x14ac:dyDescent="0.25">
      <c r="N48" s="355" t="s">
        <v>237</v>
      </c>
    </row>
    <row r="49" spans="14:14" x14ac:dyDescent="0.25">
      <c r="N49" s="355" t="s">
        <v>235</v>
      </c>
    </row>
    <row r="50" spans="14:14" x14ac:dyDescent="0.25">
      <c r="N50" s="355" t="s">
        <v>238</v>
      </c>
    </row>
    <row r="51" spans="14:14" x14ac:dyDescent="0.25">
      <c r="N51" s="355" t="s">
        <v>238</v>
      </c>
    </row>
    <row r="52" spans="14:14" x14ac:dyDescent="0.25">
      <c r="N52" s="355" t="s">
        <v>238</v>
      </c>
    </row>
    <row r="53" spans="14:14" x14ac:dyDescent="0.25">
      <c r="N53" s="355" t="s">
        <v>233</v>
      </c>
    </row>
    <row r="54" spans="14:14" x14ac:dyDescent="0.25">
      <c r="N54" s="355" t="s">
        <v>238</v>
      </c>
    </row>
    <row r="55" spans="14:14" x14ac:dyDescent="0.25">
      <c r="N55" s="355" t="s">
        <v>233</v>
      </c>
    </row>
    <row r="56" spans="14:14" x14ac:dyDescent="0.25">
      <c r="N56" s="355" t="s">
        <v>238</v>
      </c>
    </row>
  </sheetData>
  <sheetProtection algorithmName="SHA-512" hashValue="hI3MHyOvOs569TlDFkpbaGbkR1/DHKOq71iEXL0KcVBviPuNuA0i/Py3iFYoW6XOVGhJrSFos0X9+GArugsdDQ==" saltValue="6cbOTH7TH4OQwX3v3Pci+A==" spinCount="100000" sheet="1" objects="1" scenarios="1"/>
  <mergeCells count="5">
    <mergeCell ref="B1:O2"/>
    <mergeCell ref="B3:B4"/>
    <mergeCell ref="C3:C4"/>
    <mergeCell ref="D3:L3"/>
    <mergeCell ref="N3:N4"/>
  </mergeCells>
  <conditionalFormatting sqref="E5:G34">
    <cfRule type="expression" dxfId="176" priority="5">
      <formula>AND(LEN($C5)&lt;&gt;0, $C5&lt;&gt;0)</formula>
    </cfRule>
  </conditionalFormatting>
  <conditionalFormatting sqref="I5:K34">
    <cfRule type="expression" dxfId="175" priority="2">
      <formula>AND(LEN($C5)&lt;&gt;0, $C5&lt;&gt;0)</formula>
    </cfRule>
  </conditionalFormatting>
  <conditionalFormatting sqref="M5:O34">
    <cfRule type="expression" dxfId="174" priority="1">
      <formula>AND(LEN($C5)&lt;&gt;0, $C5&lt;&gt;0)</formula>
    </cfRule>
  </conditionalFormatting>
  <pageMargins left="0.7" right="0.7" top="0.75" bottom="0.75" header="0.3" footer="0.3"/>
  <pageSetup paperSize="9" orientation="portrait" r:id="rId1"/>
  <ignoredErrors>
    <ignoredError sqref="D6:D35 I5:K9 I12:K35 J10:K10 J11:K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8"/>
  <dimension ref="A1:S43"/>
  <sheetViews>
    <sheetView view="pageBreakPreview" zoomScaleNormal="85" zoomScaleSheetLayoutView="100" workbookViewId="0">
      <pane xSplit="1" ySplit="4" topLeftCell="B5" activePane="bottomRight" state="frozen"/>
      <selection activeCell="H44" sqref="H44"/>
      <selection pane="topRight" activeCell="H44" sqref="H44"/>
      <selection pane="bottomLeft" activeCell="H44" sqref="H44"/>
      <selection pane="bottomRight" sqref="A1:K1"/>
    </sheetView>
  </sheetViews>
  <sheetFormatPr defaultRowHeight="15" x14ac:dyDescent="0.25"/>
  <cols>
    <col min="1" max="1" width="5.140625" style="280" customWidth="1"/>
    <col min="2" max="2" width="12" style="242" customWidth="1"/>
    <col min="3" max="3" width="6.42578125" style="242" customWidth="1"/>
    <col min="4" max="4" width="6.42578125" style="289" customWidth="1"/>
    <col min="5" max="5" width="5.7109375" style="289" bestFit="1" customWidth="1"/>
    <col min="6" max="6" width="8.7109375" style="242" customWidth="1"/>
    <col min="7" max="7" width="10.5703125" style="242" customWidth="1"/>
    <col min="8" max="8" width="9.7109375" style="242" customWidth="1"/>
    <col min="9" max="10" width="9" style="242" customWidth="1"/>
    <col min="11" max="11" width="11.7109375" style="242" customWidth="1"/>
    <col min="12" max="12" width="14.85546875" style="242" hidden="1" customWidth="1"/>
    <col min="13" max="13" width="80.140625" style="242" hidden="1" customWidth="1"/>
    <col min="14" max="15" width="11.7109375" style="241" hidden="1" customWidth="1"/>
    <col min="16" max="16" width="13.85546875" style="241" hidden="1" customWidth="1"/>
    <col min="17" max="17" width="18.7109375" style="241" hidden="1" customWidth="1"/>
    <col min="18" max="20" width="0" style="241" hidden="1" customWidth="1"/>
    <col min="21" max="16384" width="9.140625" style="241"/>
  </cols>
  <sheetData>
    <row r="1" spans="1:19" ht="20.25" customHeight="1" thickBot="1" x14ac:dyDescent="0.4">
      <c r="A1" s="406" t="str">
        <f>"MID-DAY MEALS BILL FOR THE MONTH OF " &amp; TEXT(MONTH,"MMMM-YYYY")</f>
        <v>MID-DAY MEALS BILL FOR THE MONTH OF January-2020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239"/>
      <c r="M1" s="239"/>
      <c r="N1" s="240"/>
    </row>
    <row r="2" spans="1:19" s="244" customFormat="1" ht="24" thickBot="1" x14ac:dyDescent="0.4">
      <c r="A2" s="407" t="s">
        <v>70</v>
      </c>
      <c r="B2" s="407"/>
      <c r="C2" s="242" t="str">
        <f>MANDAL</f>
        <v>XYZ</v>
      </c>
      <c r="D2" s="298"/>
      <c r="E2" s="299" t="str">
        <f>SCHOOL</f>
        <v>ZPHS ABC</v>
      </c>
      <c r="F2" s="243"/>
      <c r="G2" s="243"/>
      <c r="J2" s="243"/>
      <c r="K2" s="306" t="s">
        <v>230</v>
      </c>
      <c r="L2" s="245"/>
      <c r="M2" s="245"/>
      <c r="N2" s="245"/>
      <c r="O2" s="246"/>
      <c r="P2" s="246"/>
      <c r="Q2" s="244" t="s">
        <v>73</v>
      </c>
      <c r="R2" s="244" t="s">
        <v>17</v>
      </c>
      <c r="S2" s="247">
        <f>'PRIMARY INFORMATION'!$C$9+'PRIMARY INFORMATION'!$C$10</f>
        <v>230</v>
      </c>
    </row>
    <row r="3" spans="1:19" ht="18.75" x14ac:dyDescent="0.3">
      <c r="A3" s="248" t="str">
        <f>" NAME OF THE IA : "&amp; GROUP</f>
        <v xml:space="preserve"> NAME OF THE IA : ABCDEF</v>
      </c>
      <c r="C3" s="249"/>
      <c r="D3" s="307"/>
      <c r="E3" s="307"/>
      <c r="F3" s="249"/>
      <c r="G3" s="249"/>
      <c r="H3" s="248" t="s">
        <v>226</v>
      </c>
      <c r="I3" s="408">
        <f>ACCNO</f>
        <v>1234567900</v>
      </c>
      <c r="J3" s="408"/>
      <c r="K3" s="408"/>
      <c r="L3" s="250"/>
      <c r="M3" s="250"/>
    </row>
    <row r="4" spans="1:19" ht="55.5" customHeight="1" x14ac:dyDescent="0.25">
      <c r="A4" s="251" t="s">
        <v>75</v>
      </c>
      <c r="B4" s="252" t="s">
        <v>229</v>
      </c>
      <c r="C4" s="253" t="s">
        <v>219</v>
      </c>
      <c r="D4" s="300" t="s">
        <v>220</v>
      </c>
      <c r="E4" s="300" t="s">
        <v>7</v>
      </c>
      <c r="F4" s="253" t="str">
        <f>"Amount in Rs.@ " &amp; COSTPCHILDUPS</f>
        <v>Amount in Rs.@ 6.18</v>
      </c>
      <c r="G4" s="254" t="s">
        <v>221</v>
      </c>
      <c r="H4" s="254" t="s">
        <v>222</v>
      </c>
      <c r="I4" s="254" t="s">
        <v>223</v>
      </c>
      <c r="J4" s="254" t="s">
        <v>224</v>
      </c>
      <c r="K4" s="255" t="s">
        <v>225</v>
      </c>
      <c r="L4" s="256"/>
      <c r="M4" s="257"/>
      <c r="N4" s="258" t="s">
        <v>80</v>
      </c>
      <c r="O4" s="241" t="s">
        <v>81</v>
      </c>
      <c r="P4" s="241" t="s">
        <v>11</v>
      </c>
    </row>
    <row r="5" spans="1:19" x14ac:dyDescent="0.25">
      <c r="A5" s="259">
        <f>'ENTRY SHEET-UPS'!B5</f>
        <v>1</v>
      </c>
      <c r="B5" s="260" t="str">
        <f>IF('ENTRY SHEET-UPS'!C5=0,"",'ENTRY SHEET-UPS'!C5)</f>
        <v/>
      </c>
      <c r="C5" s="261">
        <f>'ENTRY SHEET-UPS'!D5</f>
        <v>155</v>
      </c>
      <c r="D5" s="301">
        <f>'ENTRY SHEET-UPS'!H5</f>
        <v>0</v>
      </c>
      <c r="E5" s="301">
        <f>'ENTRY SHEET-UPS'!L5</f>
        <v>0</v>
      </c>
      <c r="F5" s="261">
        <f t="shared" ref="F5:F35" si="0">E5*COSTPCHILDUPS</f>
        <v>0</v>
      </c>
      <c r="G5" s="262">
        <f>UPSBALANCE</f>
        <v>120</v>
      </c>
      <c r="H5" s="261">
        <f>'ENTRY SHEET-UPS'!M5</f>
        <v>0</v>
      </c>
      <c r="I5" s="263">
        <f>E5*0.15</f>
        <v>0</v>
      </c>
      <c r="J5" s="263">
        <f>G5+H5-I5</f>
        <v>120</v>
      </c>
      <c r="K5" s="264" t="str">
        <f>'ENTRY SHEET-UPS'!N5&amp;IF('ENTRY SHEET-UPS'!O5="EGG","+"&amp;'ENTRY SHEET-UPS'!O5,"")</f>
        <v/>
      </c>
      <c r="L5" s="265"/>
      <c r="M5" s="265"/>
      <c r="N5" s="266">
        <f t="shared" ref="N5:N36" si="1">F5*150/1000</f>
        <v>0</v>
      </c>
      <c r="O5" s="267">
        <f>($P$2)-N5</f>
        <v>0</v>
      </c>
      <c r="P5" s="268"/>
    </row>
    <row r="6" spans="1:19" x14ac:dyDescent="0.25">
      <c r="A6" s="259">
        <f>'ENTRY SHEET-UPS'!B6</f>
        <v>2</v>
      </c>
      <c r="B6" s="260" t="str">
        <f>IF('ENTRY SHEET-UPS'!C6=0,"",'ENTRY SHEET-UPS'!C6)</f>
        <v/>
      </c>
      <c r="C6" s="261">
        <f>'ENTRY SHEET-UPS'!D6</f>
        <v>155</v>
      </c>
      <c r="D6" s="301">
        <f>'ENTRY SHEET-UPS'!H6</f>
        <v>0</v>
      </c>
      <c r="E6" s="301">
        <f>'ENTRY SHEET-UPS'!L6</f>
        <v>0</v>
      </c>
      <c r="F6" s="261">
        <f t="shared" si="0"/>
        <v>0</v>
      </c>
      <c r="G6" s="262">
        <f>J5</f>
        <v>120</v>
      </c>
      <c r="H6" s="261">
        <f>'ENTRY SHEET-UPS'!M6</f>
        <v>0</v>
      </c>
      <c r="I6" s="263">
        <f t="shared" ref="I6:I35" si="2">E6*0.15</f>
        <v>0</v>
      </c>
      <c r="J6" s="263">
        <f t="shared" ref="J6:J33" si="3">G6+H6-I6</f>
        <v>120</v>
      </c>
      <c r="K6" s="264" t="str">
        <f>'ENTRY SHEET-UPS'!N6&amp;IF('ENTRY SHEET-UPS'!O6="EGG","+"&amp;'ENTRY SHEET-UPS'!O6,"")</f>
        <v/>
      </c>
      <c r="L6" s="265"/>
      <c r="M6" s="265"/>
      <c r="N6" s="266">
        <f t="shared" si="1"/>
        <v>0</v>
      </c>
      <c r="O6" s="266">
        <f>(O5+P5)-N6</f>
        <v>0</v>
      </c>
      <c r="P6" s="268"/>
    </row>
    <row r="7" spans="1:19" x14ac:dyDescent="0.25">
      <c r="A7" s="259">
        <f>'ENTRY SHEET-UPS'!B7</f>
        <v>3</v>
      </c>
      <c r="B7" s="260" t="str">
        <f>IF('ENTRY SHEET-UPS'!C7=0,"",'ENTRY SHEET-UPS'!C7)</f>
        <v/>
      </c>
      <c r="C7" s="261">
        <f>'ENTRY SHEET-UPS'!D7</f>
        <v>155</v>
      </c>
      <c r="D7" s="301">
        <f>'ENTRY SHEET-UPS'!H7</f>
        <v>0</v>
      </c>
      <c r="E7" s="301">
        <f>'ENTRY SHEET-UPS'!L7</f>
        <v>0</v>
      </c>
      <c r="F7" s="261">
        <f t="shared" si="0"/>
        <v>0</v>
      </c>
      <c r="G7" s="262">
        <f t="shared" ref="G7:G35" si="4">J6</f>
        <v>120</v>
      </c>
      <c r="H7" s="261">
        <f>'ENTRY SHEET-UPS'!M7</f>
        <v>0</v>
      </c>
      <c r="I7" s="263">
        <f t="shared" si="2"/>
        <v>0</v>
      </c>
      <c r="J7" s="263">
        <f t="shared" si="3"/>
        <v>120</v>
      </c>
      <c r="K7" s="264" t="str">
        <f>'ENTRY SHEET-UPS'!N7&amp;IF('ENTRY SHEET-UPS'!O7="EGG","+"&amp;'ENTRY SHEET-UPS'!O7,"")</f>
        <v/>
      </c>
      <c r="L7" s="265"/>
      <c r="M7" s="265"/>
      <c r="N7" s="266">
        <f t="shared" si="1"/>
        <v>0</v>
      </c>
      <c r="O7" s="266">
        <f t="shared" ref="O7:O36" si="5">(O6+P6)-N7</f>
        <v>0</v>
      </c>
      <c r="P7" s="268"/>
    </row>
    <row r="8" spans="1:19" x14ac:dyDescent="0.25">
      <c r="A8" s="259">
        <f>'ENTRY SHEET-UPS'!B8</f>
        <v>4</v>
      </c>
      <c r="B8" s="260" t="str">
        <f>IF('ENTRY SHEET-UPS'!C8=0,"",'ENTRY SHEET-UPS'!C8)</f>
        <v/>
      </c>
      <c r="C8" s="261">
        <f>'ENTRY SHEET-UPS'!D8</f>
        <v>155</v>
      </c>
      <c r="D8" s="301">
        <f>'ENTRY SHEET-UPS'!H8</f>
        <v>0</v>
      </c>
      <c r="E8" s="301">
        <f>'ENTRY SHEET-UPS'!L8</f>
        <v>0</v>
      </c>
      <c r="F8" s="261">
        <f t="shared" si="0"/>
        <v>0</v>
      </c>
      <c r="G8" s="262">
        <f t="shared" si="4"/>
        <v>120</v>
      </c>
      <c r="H8" s="261">
        <f>'ENTRY SHEET-UPS'!M8</f>
        <v>0</v>
      </c>
      <c r="I8" s="263">
        <f t="shared" si="2"/>
        <v>0</v>
      </c>
      <c r="J8" s="263">
        <f t="shared" si="3"/>
        <v>120</v>
      </c>
      <c r="K8" s="264" t="str">
        <f>'ENTRY SHEET-UPS'!N8&amp;IF('ENTRY SHEET-UPS'!O8="EGG","+"&amp;'ENTRY SHEET-UPS'!O8,"")</f>
        <v/>
      </c>
      <c r="L8" s="265"/>
      <c r="M8" s="265"/>
      <c r="N8" s="269">
        <f t="shared" si="1"/>
        <v>0</v>
      </c>
      <c r="O8" s="266">
        <f t="shared" si="5"/>
        <v>0</v>
      </c>
      <c r="P8" s="268"/>
    </row>
    <row r="9" spans="1:19" x14ac:dyDescent="0.25">
      <c r="A9" s="259">
        <f>'ENTRY SHEET-UPS'!B9</f>
        <v>5</v>
      </c>
      <c r="B9" s="260" t="str">
        <f>IF('ENTRY SHEET-UPS'!C9=0,"",'ENTRY SHEET-UPS'!C9)</f>
        <v>SUNDAY</v>
      </c>
      <c r="C9" s="261">
        <f>'ENTRY SHEET-UPS'!D9</f>
        <v>155</v>
      </c>
      <c r="D9" s="301">
        <f>'ENTRY SHEET-UPS'!H9</f>
        <v>0</v>
      </c>
      <c r="E9" s="301">
        <f>'ENTRY SHEET-UPS'!L9</f>
        <v>0</v>
      </c>
      <c r="F9" s="261">
        <f t="shared" si="0"/>
        <v>0</v>
      </c>
      <c r="G9" s="262">
        <f t="shared" si="4"/>
        <v>120</v>
      </c>
      <c r="H9" s="261">
        <f>'ENTRY SHEET-UPS'!M9</f>
        <v>0</v>
      </c>
      <c r="I9" s="263">
        <f t="shared" si="2"/>
        <v>0</v>
      </c>
      <c r="J9" s="263">
        <f t="shared" si="3"/>
        <v>120</v>
      </c>
      <c r="K9" s="264" t="str">
        <f>'ENTRY SHEET-UPS'!N9&amp;IF('ENTRY SHEET-UPS'!O9="EGG","+"&amp;'ENTRY SHEET-UPS'!O9,"")</f>
        <v/>
      </c>
      <c r="L9" s="265"/>
      <c r="M9" s="265"/>
      <c r="N9" s="269">
        <f t="shared" si="1"/>
        <v>0</v>
      </c>
      <c r="O9" s="266">
        <f t="shared" si="5"/>
        <v>0</v>
      </c>
      <c r="P9" s="268"/>
    </row>
    <row r="10" spans="1:19" x14ac:dyDescent="0.25">
      <c r="A10" s="259">
        <f>'ENTRY SHEET-UPS'!B10</f>
        <v>6</v>
      </c>
      <c r="B10" s="260" t="str">
        <f>IF('ENTRY SHEET-UPS'!C10=0,"",'ENTRY SHEET-UPS'!C10)</f>
        <v/>
      </c>
      <c r="C10" s="261">
        <f>'ENTRY SHEET-UPS'!D10</f>
        <v>155</v>
      </c>
      <c r="D10" s="301">
        <f>'ENTRY SHEET-UPS'!H10</f>
        <v>0</v>
      </c>
      <c r="E10" s="301">
        <f>'ENTRY SHEET-UPS'!L10</f>
        <v>0</v>
      </c>
      <c r="F10" s="261">
        <f t="shared" si="0"/>
        <v>0</v>
      </c>
      <c r="G10" s="262">
        <f t="shared" si="4"/>
        <v>120</v>
      </c>
      <c r="H10" s="261">
        <f>'ENTRY SHEET-UPS'!M10</f>
        <v>0</v>
      </c>
      <c r="I10" s="263">
        <f t="shared" si="2"/>
        <v>0</v>
      </c>
      <c r="J10" s="263">
        <f t="shared" si="3"/>
        <v>120</v>
      </c>
      <c r="K10" s="264" t="str">
        <f>'ENTRY SHEET-UPS'!N10&amp;IF('ENTRY SHEET-UPS'!O10="EGG","+"&amp;'ENTRY SHEET-UPS'!O10,"")</f>
        <v/>
      </c>
      <c r="L10" s="265"/>
      <c r="M10" s="265"/>
      <c r="N10" s="269">
        <f t="shared" si="1"/>
        <v>0</v>
      </c>
      <c r="O10" s="266">
        <f t="shared" si="5"/>
        <v>0</v>
      </c>
      <c r="P10" s="268"/>
    </row>
    <row r="11" spans="1:19" x14ac:dyDescent="0.25">
      <c r="A11" s="259">
        <f>'ENTRY SHEET-UPS'!B11</f>
        <v>7</v>
      </c>
      <c r="B11" s="260" t="str">
        <f>IF('ENTRY SHEET-UPS'!C11=0,"",'ENTRY SHEET-UPS'!C11)</f>
        <v/>
      </c>
      <c r="C11" s="261">
        <f>'ENTRY SHEET-UPS'!D11</f>
        <v>155</v>
      </c>
      <c r="D11" s="301">
        <f>'ENTRY SHEET-UPS'!H11</f>
        <v>0</v>
      </c>
      <c r="E11" s="301">
        <f>'ENTRY SHEET-UPS'!L11</f>
        <v>0</v>
      </c>
      <c r="F11" s="261">
        <f t="shared" si="0"/>
        <v>0</v>
      </c>
      <c r="G11" s="262">
        <f t="shared" si="4"/>
        <v>120</v>
      </c>
      <c r="H11" s="261">
        <f>'ENTRY SHEET-UPS'!M11</f>
        <v>0</v>
      </c>
      <c r="I11" s="263">
        <f t="shared" si="2"/>
        <v>0</v>
      </c>
      <c r="J11" s="263">
        <f t="shared" si="3"/>
        <v>120</v>
      </c>
      <c r="K11" s="264" t="str">
        <f>'ENTRY SHEET-UPS'!N11&amp;IF('ENTRY SHEET-UPS'!O11="EGG","+"&amp;'ENTRY SHEET-UPS'!O11,"")</f>
        <v/>
      </c>
      <c r="L11" s="265"/>
      <c r="M11" s="265"/>
      <c r="N11" s="269">
        <f t="shared" si="1"/>
        <v>0</v>
      </c>
      <c r="O11" s="266">
        <f t="shared" si="5"/>
        <v>0</v>
      </c>
      <c r="P11" s="268"/>
    </row>
    <row r="12" spans="1:19" x14ac:dyDescent="0.25">
      <c r="A12" s="259">
        <f>'ENTRY SHEET-UPS'!B12</f>
        <v>8</v>
      </c>
      <c r="B12" s="260" t="str">
        <f>IF('ENTRY SHEET-UPS'!C12=0,"",'ENTRY SHEET-UPS'!C12)</f>
        <v/>
      </c>
      <c r="C12" s="261">
        <f>'ENTRY SHEET-UPS'!D12</f>
        <v>155</v>
      </c>
      <c r="D12" s="301">
        <f>'ENTRY SHEET-UPS'!H12</f>
        <v>0</v>
      </c>
      <c r="E12" s="301">
        <f>'ENTRY SHEET-UPS'!L12</f>
        <v>0</v>
      </c>
      <c r="F12" s="261">
        <f t="shared" si="0"/>
        <v>0</v>
      </c>
      <c r="G12" s="262">
        <f t="shared" si="4"/>
        <v>120</v>
      </c>
      <c r="H12" s="261">
        <f>'ENTRY SHEET-UPS'!M12</f>
        <v>0</v>
      </c>
      <c r="I12" s="263">
        <f t="shared" si="2"/>
        <v>0</v>
      </c>
      <c r="J12" s="263">
        <f t="shared" si="3"/>
        <v>120</v>
      </c>
      <c r="K12" s="264" t="str">
        <f>'ENTRY SHEET-UPS'!N12&amp;IF('ENTRY SHEET-UPS'!O12="EGG","+"&amp;'ENTRY SHEET-UPS'!O12,"")</f>
        <v/>
      </c>
      <c r="L12" s="265"/>
      <c r="M12" s="265"/>
      <c r="N12" s="269">
        <f t="shared" si="1"/>
        <v>0</v>
      </c>
      <c r="O12" s="266">
        <f t="shared" si="5"/>
        <v>0</v>
      </c>
      <c r="P12" s="268"/>
    </row>
    <row r="13" spans="1:19" x14ac:dyDescent="0.25">
      <c r="A13" s="259">
        <f>'ENTRY SHEET-UPS'!B13</f>
        <v>9</v>
      </c>
      <c r="B13" s="260" t="str">
        <f>IF('ENTRY SHEET-UPS'!C13=0,"",'ENTRY SHEET-UPS'!C13)</f>
        <v/>
      </c>
      <c r="C13" s="261">
        <f>'ENTRY SHEET-UPS'!D13</f>
        <v>155</v>
      </c>
      <c r="D13" s="301">
        <f>'ENTRY SHEET-UPS'!H13</f>
        <v>0</v>
      </c>
      <c r="E13" s="301">
        <f>'ENTRY SHEET-UPS'!L13</f>
        <v>0</v>
      </c>
      <c r="F13" s="261">
        <f t="shared" si="0"/>
        <v>0</v>
      </c>
      <c r="G13" s="262">
        <f t="shared" si="4"/>
        <v>120</v>
      </c>
      <c r="H13" s="261">
        <f>'ENTRY SHEET-UPS'!M13</f>
        <v>0</v>
      </c>
      <c r="I13" s="263">
        <f t="shared" si="2"/>
        <v>0</v>
      </c>
      <c r="J13" s="263">
        <f t="shared" si="3"/>
        <v>120</v>
      </c>
      <c r="K13" s="264" t="str">
        <f>'ENTRY SHEET-UPS'!N13&amp;IF('ENTRY SHEET-UPS'!O13="EGG","+"&amp;'ENTRY SHEET-UPS'!O13,"")</f>
        <v/>
      </c>
      <c r="L13" s="265"/>
      <c r="M13" s="265"/>
      <c r="N13" s="269">
        <f t="shared" si="1"/>
        <v>0</v>
      </c>
      <c r="O13" s="266">
        <f t="shared" si="5"/>
        <v>0</v>
      </c>
      <c r="P13" s="268"/>
    </row>
    <row r="14" spans="1:19" x14ac:dyDescent="0.25">
      <c r="A14" s="259">
        <f>'ENTRY SHEET-UPS'!B14</f>
        <v>10</v>
      </c>
      <c r="B14" s="260" t="str">
        <f>IF('ENTRY SHEET-UPS'!C14=0,"",'ENTRY SHEET-UPS'!C14)</f>
        <v/>
      </c>
      <c r="C14" s="261">
        <f>'ENTRY SHEET-UPS'!D14</f>
        <v>155</v>
      </c>
      <c r="D14" s="301">
        <f>'ENTRY SHEET-UPS'!H14</f>
        <v>0</v>
      </c>
      <c r="E14" s="301">
        <f>'ENTRY SHEET-UPS'!L14</f>
        <v>0</v>
      </c>
      <c r="F14" s="261">
        <f t="shared" si="0"/>
        <v>0</v>
      </c>
      <c r="G14" s="262">
        <f t="shared" si="4"/>
        <v>120</v>
      </c>
      <c r="H14" s="261">
        <f>'ENTRY SHEET-UPS'!M14</f>
        <v>0</v>
      </c>
      <c r="I14" s="263">
        <f t="shared" si="2"/>
        <v>0</v>
      </c>
      <c r="J14" s="263">
        <f t="shared" si="3"/>
        <v>120</v>
      </c>
      <c r="K14" s="264" t="str">
        <f>'ENTRY SHEET-UPS'!N14&amp;IF('ENTRY SHEET-UPS'!O14="EGG","+"&amp;'ENTRY SHEET-UPS'!O14,"")</f>
        <v/>
      </c>
      <c r="L14" s="265"/>
      <c r="M14" s="265"/>
      <c r="N14" s="269">
        <f t="shared" si="1"/>
        <v>0</v>
      </c>
      <c r="O14" s="266">
        <f t="shared" si="5"/>
        <v>0</v>
      </c>
      <c r="P14" s="268"/>
    </row>
    <row r="15" spans="1:19" x14ac:dyDescent="0.25">
      <c r="A15" s="259">
        <f>'ENTRY SHEET-UPS'!B15</f>
        <v>11</v>
      </c>
      <c r="B15" s="260" t="str">
        <f>IF('ENTRY SHEET-UPS'!C15=0,"",'ENTRY SHEET-UPS'!C15)</f>
        <v/>
      </c>
      <c r="C15" s="261">
        <f>'ENTRY SHEET-UPS'!D15</f>
        <v>155</v>
      </c>
      <c r="D15" s="301">
        <f>'ENTRY SHEET-UPS'!H15</f>
        <v>0</v>
      </c>
      <c r="E15" s="301">
        <f>'ENTRY SHEET-UPS'!L15</f>
        <v>0</v>
      </c>
      <c r="F15" s="261">
        <f t="shared" si="0"/>
        <v>0</v>
      </c>
      <c r="G15" s="262">
        <f t="shared" si="4"/>
        <v>120</v>
      </c>
      <c r="H15" s="261">
        <f>'ENTRY SHEET-UPS'!M15</f>
        <v>0</v>
      </c>
      <c r="I15" s="263">
        <f t="shared" si="2"/>
        <v>0</v>
      </c>
      <c r="J15" s="263">
        <f t="shared" si="3"/>
        <v>120</v>
      </c>
      <c r="K15" s="264" t="str">
        <f>'ENTRY SHEET-UPS'!N15&amp;IF('ENTRY SHEET-UPS'!O15="EGG","+"&amp;'ENTRY SHEET-UPS'!O15,"")</f>
        <v/>
      </c>
      <c r="L15" s="265"/>
      <c r="M15" s="265"/>
      <c r="N15" s="269">
        <f t="shared" si="1"/>
        <v>0</v>
      </c>
      <c r="O15" s="266">
        <f t="shared" si="5"/>
        <v>0</v>
      </c>
      <c r="P15" s="268"/>
    </row>
    <row r="16" spans="1:19" x14ac:dyDescent="0.25">
      <c r="A16" s="259">
        <f>'ENTRY SHEET-UPS'!B16</f>
        <v>12</v>
      </c>
      <c r="B16" s="260" t="str">
        <f>IF('ENTRY SHEET-UPS'!C16=0,"",'ENTRY SHEET-UPS'!C16)</f>
        <v>SUNDAY</v>
      </c>
      <c r="C16" s="261">
        <f>'ENTRY SHEET-UPS'!D16</f>
        <v>155</v>
      </c>
      <c r="D16" s="301">
        <f>'ENTRY SHEET-UPS'!H16</f>
        <v>0</v>
      </c>
      <c r="E16" s="301">
        <f>'ENTRY SHEET-UPS'!L16</f>
        <v>0</v>
      </c>
      <c r="F16" s="261">
        <f t="shared" si="0"/>
        <v>0</v>
      </c>
      <c r="G16" s="262">
        <f t="shared" si="4"/>
        <v>120</v>
      </c>
      <c r="H16" s="261">
        <f>'ENTRY SHEET-UPS'!M16</f>
        <v>0</v>
      </c>
      <c r="I16" s="263">
        <f t="shared" si="2"/>
        <v>0</v>
      </c>
      <c r="J16" s="263">
        <f t="shared" si="3"/>
        <v>120</v>
      </c>
      <c r="K16" s="264" t="str">
        <f>'ENTRY SHEET-UPS'!N16&amp;IF('ENTRY SHEET-UPS'!O16="EGG","+"&amp;'ENTRY SHEET-UPS'!O16,"")</f>
        <v/>
      </c>
      <c r="L16" s="265"/>
      <c r="M16" s="265"/>
      <c r="N16" s="269">
        <f t="shared" si="1"/>
        <v>0</v>
      </c>
      <c r="O16" s="266">
        <f t="shared" si="5"/>
        <v>0</v>
      </c>
      <c r="P16" s="268"/>
    </row>
    <row r="17" spans="1:16" x14ac:dyDescent="0.25">
      <c r="A17" s="259">
        <f>'ENTRY SHEET-UPS'!B17</f>
        <v>13</v>
      </c>
      <c r="B17" s="260" t="str">
        <f>IF('ENTRY SHEET-UPS'!C17=0,"",'ENTRY SHEET-UPS'!C17)</f>
        <v>SANKRANTHI HOLIDAYS</v>
      </c>
      <c r="C17" s="261">
        <f>'ENTRY SHEET-UPS'!D17</f>
        <v>155</v>
      </c>
      <c r="D17" s="301">
        <f>'ENTRY SHEET-UPS'!H17</f>
        <v>0</v>
      </c>
      <c r="E17" s="301">
        <f>'ENTRY SHEET-UPS'!L17</f>
        <v>0</v>
      </c>
      <c r="F17" s="261">
        <f t="shared" si="0"/>
        <v>0</v>
      </c>
      <c r="G17" s="262">
        <f t="shared" si="4"/>
        <v>120</v>
      </c>
      <c r="H17" s="261">
        <f>'ENTRY SHEET-UPS'!M17</f>
        <v>0</v>
      </c>
      <c r="I17" s="263">
        <f t="shared" si="2"/>
        <v>0</v>
      </c>
      <c r="J17" s="263">
        <f t="shared" si="3"/>
        <v>120</v>
      </c>
      <c r="K17" s="264" t="str">
        <f>'ENTRY SHEET-UPS'!N17&amp;IF('ENTRY SHEET-UPS'!O17="EGG","+"&amp;'ENTRY SHEET-UPS'!O17,"")</f>
        <v/>
      </c>
      <c r="L17" s="265"/>
      <c r="M17" s="265"/>
      <c r="N17" s="269">
        <f t="shared" si="1"/>
        <v>0</v>
      </c>
      <c r="O17" s="266">
        <f t="shared" si="5"/>
        <v>0</v>
      </c>
      <c r="P17" s="268"/>
    </row>
    <row r="18" spans="1:16" x14ac:dyDescent="0.25">
      <c r="A18" s="259">
        <f>'ENTRY SHEET-UPS'!B18</f>
        <v>14</v>
      </c>
      <c r="B18" s="260" t="str">
        <f>IF('ENTRY SHEET-UPS'!C18=0,"",'ENTRY SHEET-UPS'!C18)</f>
        <v>'</v>
      </c>
      <c r="C18" s="261">
        <f>'ENTRY SHEET-UPS'!D18</f>
        <v>155</v>
      </c>
      <c r="D18" s="301">
        <f>'ENTRY SHEET-UPS'!H18</f>
        <v>0</v>
      </c>
      <c r="E18" s="301">
        <f>'ENTRY SHEET-UPS'!L18</f>
        <v>0</v>
      </c>
      <c r="F18" s="261">
        <f t="shared" si="0"/>
        <v>0</v>
      </c>
      <c r="G18" s="262">
        <f t="shared" si="4"/>
        <v>120</v>
      </c>
      <c r="H18" s="261">
        <f>'ENTRY SHEET-UPS'!M18</f>
        <v>0</v>
      </c>
      <c r="I18" s="263">
        <f t="shared" si="2"/>
        <v>0</v>
      </c>
      <c r="J18" s="263">
        <f t="shared" si="3"/>
        <v>120</v>
      </c>
      <c r="K18" s="264" t="str">
        <f>'ENTRY SHEET-UPS'!N18&amp;IF('ENTRY SHEET-UPS'!O18="EGG","+"&amp;'ENTRY SHEET-UPS'!O18,"")</f>
        <v/>
      </c>
      <c r="L18" s="265"/>
      <c r="M18" s="265"/>
      <c r="N18" s="269">
        <f t="shared" si="1"/>
        <v>0</v>
      </c>
      <c r="O18" s="266">
        <f t="shared" si="5"/>
        <v>0</v>
      </c>
      <c r="P18" s="268"/>
    </row>
    <row r="19" spans="1:16" x14ac:dyDescent="0.25">
      <c r="A19" s="259">
        <f>'ENTRY SHEET-UPS'!B19</f>
        <v>15</v>
      </c>
      <c r="B19" s="260" t="str">
        <f>IF('ENTRY SHEET-UPS'!C19=0,"",'ENTRY SHEET-UPS'!C19)</f>
        <v>'</v>
      </c>
      <c r="C19" s="261">
        <f>'ENTRY SHEET-UPS'!D19</f>
        <v>155</v>
      </c>
      <c r="D19" s="301">
        <f>'ENTRY SHEET-UPS'!H19</f>
        <v>0</v>
      </c>
      <c r="E19" s="301">
        <f>'ENTRY SHEET-UPS'!L19</f>
        <v>0</v>
      </c>
      <c r="F19" s="261">
        <f t="shared" si="0"/>
        <v>0</v>
      </c>
      <c r="G19" s="262">
        <f t="shared" si="4"/>
        <v>120</v>
      </c>
      <c r="H19" s="261">
        <f>'ENTRY SHEET-UPS'!M19</f>
        <v>0</v>
      </c>
      <c r="I19" s="263">
        <f t="shared" si="2"/>
        <v>0</v>
      </c>
      <c r="J19" s="263">
        <f t="shared" si="3"/>
        <v>120</v>
      </c>
      <c r="K19" s="264" t="str">
        <f>'ENTRY SHEET-UPS'!N19&amp;IF('ENTRY SHEET-UPS'!O19="EGG","+"&amp;'ENTRY SHEET-UPS'!O19,"")</f>
        <v/>
      </c>
      <c r="L19" s="265"/>
      <c r="M19" s="265"/>
      <c r="N19" s="269">
        <f t="shared" si="1"/>
        <v>0</v>
      </c>
      <c r="O19" s="266">
        <f t="shared" si="5"/>
        <v>0</v>
      </c>
      <c r="P19" s="268"/>
    </row>
    <row r="20" spans="1:16" x14ac:dyDescent="0.25">
      <c r="A20" s="259">
        <f>'ENTRY SHEET-UPS'!B20</f>
        <v>16</v>
      </c>
      <c r="B20" s="260" t="str">
        <f>IF('ENTRY SHEET-UPS'!C20=0,"",'ENTRY SHEET-UPS'!C20)</f>
        <v>'</v>
      </c>
      <c r="C20" s="261">
        <f>'ENTRY SHEET-UPS'!D20</f>
        <v>155</v>
      </c>
      <c r="D20" s="301">
        <f>'ENTRY SHEET-UPS'!H20</f>
        <v>0</v>
      </c>
      <c r="E20" s="301">
        <f>'ENTRY SHEET-UPS'!L20</f>
        <v>0</v>
      </c>
      <c r="F20" s="261">
        <f t="shared" si="0"/>
        <v>0</v>
      </c>
      <c r="G20" s="262">
        <f t="shared" si="4"/>
        <v>120</v>
      </c>
      <c r="H20" s="261">
        <f>'ENTRY SHEET-UPS'!M20</f>
        <v>0</v>
      </c>
      <c r="I20" s="263">
        <f t="shared" si="2"/>
        <v>0</v>
      </c>
      <c r="J20" s="263">
        <f t="shared" si="3"/>
        <v>120</v>
      </c>
      <c r="K20" s="264" t="str">
        <f>'ENTRY SHEET-UPS'!N20&amp;IF('ENTRY SHEET-UPS'!O20="EGG","+"&amp;'ENTRY SHEET-UPS'!O20,"")</f>
        <v/>
      </c>
      <c r="L20" s="265"/>
      <c r="M20" s="265"/>
      <c r="N20" s="269">
        <f t="shared" si="1"/>
        <v>0</v>
      </c>
      <c r="O20" s="266">
        <f t="shared" si="5"/>
        <v>0</v>
      </c>
      <c r="P20" s="268"/>
    </row>
    <row r="21" spans="1:16" x14ac:dyDescent="0.25">
      <c r="A21" s="259">
        <f>'ENTRY SHEET-UPS'!B21</f>
        <v>17</v>
      </c>
      <c r="B21" s="260" t="str">
        <f>IF('ENTRY SHEET-UPS'!C21=0,"",'ENTRY SHEET-UPS'!C21)</f>
        <v/>
      </c>
      <c r="C21" s="261">
        <f>'ENTRY SHEET-UPS'!D21</f>
        <v>155</v>
      </c>
      <c r="D21" s="301">
        <f>'ENTRY SHEET-UPS'!H21</f>
        <v>0</v>
      </c>
      <c r="E21" s="301">
        <f>'ENTRY SHEET-UPS'!L21</f>
        <v>0</v>
      </c>
      <c r="F21" s="261">
        <f t="shared" si="0"/>
        <v>0</v>
      </c>
      <c r="G21" s="262">
        <f t="shared" si="4"/>
        <v>120</v>
      </c>
      <c r="H21" s="261">
        <f>'ENTRY SHEET-UPS'!M21</f>
        <v>0</v>
      </c>
      <c r="I21" s="263">
        <f t="shared" si="2"/>
        <v>0</v>
      </c>
      <c r="J21" s="263">
        <f t="shared" si="3"/>
        <v>120</v>
      </c>
      <c r="K21" s="264" t="str">
        <f>'ENTRY SHEET-UPS'!N21&amp;IF('ENTRY SHEET-UPS'!O21="EGG","+"&amp;'ENTRY SHEET-UPS'!O21,"")</f>
        <v/>
      </c>
      <c r="L21" s="265"/>
      <c r="M21" s="265"/>
      <c r="N21" s="266">
        <f t="shared" si="1"/>
        <v>0</v>
      </c>
      <c r="O21" s="266">
        <f t="shared" si="5"/>
        <v>0</v>
      </c>
      <c r="P21" s="268"/>
    </row>
    <row r="22" spans="1:16" x14ac:dyDescent="0.25">
      <c r="A22" s="259">
        <f>'ENTRY SHEET-UPS'!B22</f>
        <v>18</v>
      </c>
      <c r="B22" s="260" t="str">
        <f>IF('ENTRY SHEET-UPS'!C22=0,"",'ENTRY SHEET-UPS'!C22)</f>
        <v/>
      </c>
      <c r="C22" s="261">
        <f>'ENTRY SHEET-UPS'!D22</f>
        <v>155</v>
      </c>
      <c r="D22" s="301">
        <f>'ENTRY SHEET-UPS'!H22</f>
        <v>0</v>
      </c>
      <c r="E22" s="301">
        <f>'ENTRY SHEET-UPS'!L22</f>
        <v>0</v>
      </c>
      <c r="F22" s="261">
        <f t="shared" si="0"/>
        <v>0</v>
      </c>
      <c r="G22" s="262">
        <f t="shared" si="4"/>
        <v>120</v>
      </c>
      <c r="H22" s="261">
        <f>'ENTRY SHEET-UPS'!M22</f>
        <v>0</v>
      </c>
      <c r="I22" s="263">
        <f t="shared" si="2"/>
        <v>0</v>
      </c>
      <c r="J22" s="263">
        <f t="shared" si="3"/>
        <v>120</v>
      </c>
      <c r="K22" s="264" t="str">
        <f>'ENTRY SHEET-UPS'!N22&amp;IF('ENTRY SHEET-UPS'!O22="EGG","+"&amp;'ENTRY SHEET-UPS'!O22,"")</f>
        <v/>
      </c>
      <c r="L22" s="265"/>
      <c r="M22" s="265"/>
      <c r="N22" s="266">
        <f t="shared" si="1"/>
        <v>0</v>
      </c>
      <c r="O22" s="266">
        <f t="shared" si="5"/>
        <v>0</v>
      </c>
      <c r="P22" s="268"/>
    </row>
    <row r="23" spans="1:16" x14ac:dyDescent="0.25">
      <c r="A23" s="259">
        <f>'ENTRY SHEET-UPS'!B23</f>
        <v>19</v>
      </c>
      <c r="B23" s="260" t="str">
        <f>IF('ENTRY SHEET-UPS'!C23=0,"",'ENTRY SHEET-UPS'!C23)</f>
        <v>SUNDAY</v>
      </c>
      <c r="C23" s="261">
        <f>'ENTRY SHEET-UPS'!D23</f>
        <v>155</v>
      </c>
      <c r="D23" s="301">
        <f>'ENTRY SHEET-UPS'!H23</f>
        <v>0</v>
      </c>
      <c r="E23" s="301">
        <f>'ENTRY SHEET-UPS'!L23</f>
        <v>0</v>
      </c>
      <c r="F23" s="261">
        <f t="shared" si="0"/>
        <v>0</v>
      </c>
      <c r="G23" s="262">
        <f t="shared" si="4"/>
        <v>120</v>
      </c>
      <c r="H23" s="261">
        <f>'ENTRY SHEET-UPS'!M23</f>
        <v>0</v>
      </c>
      <c r="I23" s="263">
        <f t="shared" si="2"/>
        <v>0</v>
      </c>
      <c r="J23" s="263">
        <f t="shared" si="3"/>
        <v>120</v>
      </c>
      <c r="K23" s="264" t="str">
        <f>'ENTRY SHEET-UPS'!N23&amp;IF('ENTRY SHEET-UPS'!O23="EGG","+"&amp;'ENTRY SHEET-UPS'!O23,"")</f>
        <v/>
      </c>
      <c r="L23" s="265"/>
      <c r="M23" s="265"/>
      <c r="N23" s="266">
        <f t="shared" si="1"/>
        <v>0</v>
      </c>
      <c r="O23" s="266">
        <f t="shared" si="5"/>
        <v>0</v>
      </c>
      <c r="P23" s="268"/>
    </row>
    <row r="24" spans="1:16" x14ac:dyDescent="0.25">
      <c r="A24" s="259">
        <f>'ENTRY SHEET-UPS'!B24</f>
        <v>20</v>
      </c>
      <c r="B24" s="260" t="str">
        <f>IF('ENTRY SHEET-UPS'!C24=0,"",'ENTRY SHEET-UPS'!C24)</f>
        <v/>
      </c>
      <c r="C24" s="261">
        <f>'ENTRY SHEET-UPS'!D24</f>
        <v>155</v>
      </c>
      <c r="D24" s="301">
        <f>'ENTRY SHEET-UPS'!H24</f>
        <v>0</v>
      </c>
      <c r="E24" s="301">
        <f>'ENTRY SHEET-UPS'!L24</f>
        <v>0</v>
      </c>
      <c r="F24" s="261">
        <f t="shared" si="0"/>
        <v>0</v>
      </c>
      <c r="G24" s="262">
        <f t="shared" si="4"/>
        <v>120</v>
      </c>
      <c r="H24" s="261">
        <f>'ENTRY SHEET-UPS'!M24</f>
        <v>0</v>
      </c>
      <c r="I24" s="263">
        <f t="shared" si="2"/>
        <v>0</v>
      </c>
      <c r="J24" s="263">
        <f t="shared" si="3"/>
        <v>120</v>
      </c>
      <c r="K24" s="264" t="str">
        <f>'ENTRY SHEET-UPS'!N24&amp;IF('ENTRY SHEET-UPS'!O24="EGG","+"&amp;'ENTRY SHEET-UPS'!O24,"")</f>
        <v/>
      </c>
      <c r="L24" s="265"/>
      <c r="M24" s="265"/>
      <c r="N24" s="266">
        <f t="shared" si="1"/>
        <v>0</v>
      </c>
      <c r="O24" s="266">
        <f t="shared" si="5"/>
        <v>0</v>
      </c>
      <c r="P24" s="268"/>
    </row>
    <row r="25" spans="1:16" x14ac:dyDescent="0.25">
      <c r="A25" s="259">
        <f>'ENTRY SHEET-UPS'!B25</f>
        <v>21</v>
      </c>
      <c r="B25" s="260" t="str">
        <f>IF('ENTRY SHEET-UPS'!C25=0,"",'ENTRY SHEET-UPS'!C25)</f>
        <v/>
      </c>
      <c r="C25" s="261">
        <f>'ENTRY SHEET-UPS'!D25</f>
        <v>155</v>
      </c>
      <c r="D25" s="301">
        <f>'ENTRY SHEET-UPS'!H25</f>
        <v>0</v>
      </c>
      <c r="E25" s="301">
        <f>'ENTRY SHEET-UPS'!L25</f>
        <v>0</v>
      </c>
      <c r="F25" s="261">
        <f t="shared" si="0"/>
        <v>0</v>
      </c>
      <c r="G25" s="262">
        <f t="shared" si="4"/>
        <v>120</v>
      </c>
      <c r="H25" s="261">
        <f>'ENTRY SHEET-UPS'!M25</f>
        <v>0</v>
      </c>
      <c r="I25" s="263">
        <f t="shared" si="2"/>
        <v>0</v>
      </c>
      <c r="J25" s="263">
        <f t="shared" si="3"/>
        <v>120</v>
      </c>
      <c r="K25" s="264" t="str">
        <f>'ENTRY SHEET-UPS'!N25&amp;IF('ENTRY SHEET-UPS'!O25="EGG","+"&amp;'ENTRY SHEET-UPS'!O25,"")</f>
        <v/>
      </c>
      <c r="L25" s="265"/>
      <c r="M25" s="265"/>
      <c r="N25" s="266">
        <f t="shared" si="1"/>
        <v>0</v>
      </c>
      <c r="O25" s="266">
        <f t="shared" si="5"/>
        <v>0</v>
      </c>
      <c r="P25" s="268"/>
    </row>
    <row r="26" spans="1:16" x14ac:dyDescent="0.25">
      <c r="A26" s="259">
        <f>'ENTRY SHEET-UPS'!B26</f>
        <v>22</v>
      </c>
      <c r="B26" s="260" t="str">
        <f>IF('ENTRY SHEET-UPS'!C26=0,"",'ENTRY SHEET-UPS'!C26)</f>
        <v/>
      </c>
      <c r="C26" s="261">
        <f>'ENTRY SHEET-UPS'!D26</f>
        <v>155</v>
      </c>
      <c r="D26" s="301">
        <f>'ENTRY SHEET-UPS'!H26</f>
        <v>0</v>
      </c>
      <c r="E26" s="301">
        <f>'ENTRY SHEET-UPS'!L26</f>
        <v>0</v>
      </c>
      <c r="F26" s="261">
        <f t="shared" si="0"/>
        <v>0</v>
      </c>
      <c r="G26" s="262">
        <f t="shared" si="4"/>
        <v>120</v>
      </c>
      <c r="H26" s="261">
        <f>'ENTRY SHEET-UPS'!M26</f>
        <v>0</v>
      </c>
      <c r="I26" s="263">
        <f t="shared" si="2"/>
        <v>0</v>
      </c>
      <c r="J26" s="263">
        <f t="shared" si="3"/>
        <v>120</v>
      </c>
      <c r="K26" s="264" t="str">
        <f>'ENTRY SHEET-UPS'!N26&amp;IF('ENTRY SHEET-UPS'!O26="EGG","+"&amp;'ENTRY SHEET-UPS'!O26,"")</f>
        <v/>
      </c>
      <c r="L26" s="265"/>
      <c r="M26" s="265"/>
      <c r="N26" s="266">
        <f t="shared" si="1"/>
        <v>0</v>
      </c>
      <c r="O26" s="266">
        <f t="shared" si="5"/>
        <v>0</v>
      </c>
      <c r="P26" s="268"/>
    </row>
    <row r="27" spans="1:16" x14ac:dyDescent="0.25">
      <c r="A27" s="259">
        <f>'ENTRY SHEET-UPS'!B27</f>
        <v>23</v>
      </c>
      <c r="B27" s="260" t="str">
        <f>IF('ENTRY SHEET-UPS'!C27=0,"",'ENTRY SHEET-UPS'!C27)</f>
        <v/>
      </c>
      <c r="C27" s="261">
        <f>'ENTRY SHEET-UPS'!D27</f>
        <v>155</v>
      </c>
      <c r="D27" s="301">
        <f>'ENTRY SHEET-UPS'!H27</f>
        <v>0</v>
      </c>
      <c r="E27" s="301">
        <f>'ENTRY SHEET-UPS'!L27</f>
        <v>0</v>
      </c>
      <c r="F27" s="261">
        <f t="shared" si="0"/>
        <v>0</v>
      </c>
      <c r="G27" s="262">
        <f t="shared" si="4"/>
        <v>120</v>
      </c>
      <c r="H27" s="261">
        <f>'ENTRY SHEET-UPS'!M27</f>
        <v>0</v>
      </c>
      <c r="I27" s="263">
        <f t="shared" si="2"/>
        <v>0</v>
      </c>
      <c r="J27" s="263">
        <f t="shared" si="3"/>
        <v>120</v>
      </c>
      <c r="K27" s="264" t="str">
        <f>'ENTRY SHEET-UPS'!N27&amp;IF('ENTRY SHEET-UPS'!O27="EGG","+"&amp;'ENTRY SHEET-UPS'!O27,"")</f>
        <v/>
      </c>
      <c r="L27" s="265"/>
      <c r="M27" s="265"/>
      <c r="N27" s="266">
        <f t="shared" si="1"/>
        <v>0</v>
      </c>
      <c r="O27" s="266">
        <f t="shared" si="5"/>
        <v>0</v>
      </c>
      <c r="P27" s="268"/>
    </row>
    <row r="28" spans="1:16" x14ac:dyDescent="0.25">
      <c r="A28" s="259">
        <f>'ENTRY SHEET-UPS'!B28</f>
        <v>24</v>
      </c>
      <c r="B28" s="260" t="str">
        <f>IF('ENTRY SHEET-UPS'!C28=0,"",'ENTRY SHEET-UPS'!C28)</f>
        <v/>
      </c>
      <c r="C28" s="261">
        <f>'ENTRY SHEET-UPS'!D28</f>
        <v>155</v>
      </c>
      <c r="D28" s="301">
        <f>'ENTRY SHEET-UPS'!H28</f>
        <v>0</v>
      </c>
      <c r="E28" s="301">
        <f>'ENTRY SHEET-UPS'!L28</f>
        <v>0</v>
      </c>
      <c r="F28" s="261">
        <f t="shared" si="0"/>
        <v>0</v>
      </c>
      <c r="G28" s="262">
        <f t="shared" si="4"/>
        <v>120</v>
      </c>
      <c r="H28" s="261">
        <f>'ENTRY SHEET-UPS'!M28</f>
        <v>0</v>
      </c>
      <c r="I28" s="263">
        <f t="shared" si="2"/>
        <v>0</v>
      </c>
      <c r="J28" s="263">
        <f t="shared" si="3"/>
        <v>120</v>
      </c>
      <c r="K28" s="264" t="str">
        <f>'ENTRY SHEET-UPS'!N28&amp;IF('ENTRY SHEET-UPS'!O28="EGG","+"&amp;'ENTRY SHEET-UPS'!O28,"")</f>
        <v/>
      </c>
      <c r="L28" s="265"/>
      <c r="M28" s="265"/>
      <c r="N28" s="266">
        <f t="shared" si="1"/>
        <v>0</v>
      </c>
      <c r="O28" s="266">
        <f t="shared" si="5"/>
        <v>0</v>
      </c>
      <c r="P28" s="268"/>
    </row>
    <row r="29" spans="1:16" x14ac:dyDescent="0.25">
      <c r="A29" s="259">
        <f>'ENTRY SHEET-UPS'!B29</f>
        <v>25</v>
      </c>
      <c r="B29" s="260" t="str">
        <f>IF('ENTRY SHEET-UPS'!C29=0,"",'ENTRY SHEET-UPS'!C29)</f>
        <v/>
      </c>
      <c r="C29" s="261">
        <f>'ENTRY SHEET-UPS'!D29</f>
        <v>155</v>
      </c>
      <c r="D29" s="301">
        <f>'ENTRY SHEET-UPS'!H29</f>
        <v>0</v>
      </c>
      <c r="E29" s="301">
        <f>'ENTRY SHEET-UPS'!L29</f>
        <v>0</v>
      </c>
      <c r="F29" s="261">
        <f t="shared" si="0"/>
        <v>0</v>
      </c>
      <c r="G29" s="262">
        <f t="shared" si="4"/>
        <v>120</v>
      </c>
      <c r="H29" s="261">
        <f>'ENTRY SHEET-UPS'!M29</f>
        <v>0</v>
      </c>
      <c r="I29" s="263">
        <f t="shared" si="2"/>
        <v>0</v>
      </c>
      <c r="J29" s="263">
        <f t="shared" si="3"/>
        <v>120</v>
      </c>
      <c r="K29" s="264" t="str">
        <f>'ENTRY SHEET-UPS'!N29&amp;IF('ENTRY SHEET-UPS'!O29="EGG","+"&amp;'ENTRY SHEET-UPS'!O29,"")</f>
        <v/>
      </c>
      <c r="L29" s="265"/>
      <c r="M29" s="265"/>
      <c r="N29" s="266">
        <f t="shared" si="1"/>
        <v>0</v>
      </c>
      <c r="O29" s="266">
        <f t="shared" si="5"/>
        <v>0</v>
      </c>
      <c r="P29" s="268"/>
    </row>
    <row r="30" spans="1:16" x14ac:dyDescent="0.25">
      <c r="A30" s="259">
        <f>'ENTRY SHEET-UPS'!B30</f>
        <v>26</v>
      </c>
      <c r="B30" s="260" t="str">
        <f>IF('ENTRY SHEET-UPS'!C30=0,"",'ENTRY SHEET-UPS'!C30)</f>
        <v>SUNDAY</v>
      </c>
      <c r="C30" s="261">
        <f>'ENTRY SHEET-UPS'!D30</f>
        <v>155</v>
      </c>
      <c r="D30" s="301">
        <f>'ENTRY SHEET-UPS'!H30</f>
        <v>0</v>
      </c>
      <c r="E30" s="301">
        <f>'ENTRY SHEET-UPS'!L30</f>
        <v>0</v>
      </c>
      <c r="F30" s="261">
        <f t="shared" si="0"/>
        <v>0</v>
      </c>
      <c r="G30" s="262">
        <f t="shared" si="4"/>
        <v>120</v>
      </c>
      <c r="H30" s="261">
        <f>'ENTRY SHEET-UPS'!M30</f>
        <v>0</v>
      </c>
      <c r="I30" s="263">
        <f t="shared" si="2"/>
        <v>0</v>
      </c>
      <c r="J30" s="263">
        <f t="shared" si="3"/>
        <v>120</v>
      </c>
      <c r="K30" s="264" t="str">
        <f>'ENTRY SHEET-UPS'!N30&amp;IF('ENTRY SHEET-UPS'!O30="EGG","+"&amp;'ENTRY SHEET-UPS'!O30,"")</f>
        <v/>
      </c>
      <c r="L30" s="265"/>
      <c r="M30" s="265"/>
      <c r="N30" s="266">
        <f t="shared" si="1"/>
        <v>0</v>
      </c>
      <c r="O30" s="266">
        <f t="shared" si="5"/>
        <v>0</v>
      </c>
      <c r="P30" s="268"/>
    </row>
    <row r="31" spans="1:16" x14ac:dyDescent="0.25">
      <c r="A31" s="259">
        <f>'ENTRY SHEET-UPS'!B31</f>
        <v>27</v>
      </c>
      <c r="B31" s="260" t="str">
        <f>IF('ENTRY SHEET-UPS'!C31=0,"",'ENTRY SHEET-UPS'!C31)</f>
        <v/>
      </c>
      <c r="C31" s="261">
        <f>'ENTRY SHEET-UPS'!D31</f>
        <v>155</v>
      </c>
      <c r="D31" s="301">
        <f>'ENTRY SHEET-UPS'!H31</f>
        <v>0</v>
      </c>
      <c r="E31" s="301">
        <f>'ENTRY SHEET-UPS'!L31</f>
        <v>0</v>
      </c>
      <c r="F31" s="261">
        <f t="shared" si="0"/>
        <v>0</v>
      </c>
      <c r="G31" s="262">
        <f t="shared" si="4"/>
        <v>120</v>
      </c>
      <c r="H31" s="261">
        <f>'ENTRY SHEET-UPS'!M31</f>
        <v>0</v>
      </c>
      <c r="I31" s="263">
        <f t="shared" si="2"/>
        <v>0</v>
      </c>
      <c r="J31" s="263">
        <f t="shared" si="3"/>
        <v>120</v>
      </c>
      <c r="K31" s="264" t="str">
        <f>'ENTRY SHEET-UPS'!N31&amp;IF('ENTRY SHEET-UPS'!O31="EGG","+"&amp;'ENTRY SHEET-UPS'!O31,"")</f>
        <v/>
      </c>
      <c r="L31" s="265"/>
      <c r="M31" s="265"/>
      <c r="N31" s="266">
        <f t="shared" si="1"/>
        <v>0</v>
      </c>
      <c r="O31" s="266">
        <f t="shared" si="5"/>
        <v>0</v>
      </c>
      <c r="P31" s="268"/>
    </row>
    <row r="32" spans="1:16" x14ac:dyDescent="0.25">
      <c r="A32" s="259">
        <f>'ENTRY SHEET-UPS'!B32</f>
        <v>28</v>
      </c>
      <c r="B32" s="260" t="str">
        <f>IF('ENTRY SHEET-UPS'!C32=0,"",'ENTRY SHEET-UPS'!C32)</f>
        <v/>
      </c>
      <c r="C32" s="261">
        <f>'ENTRY SHEET-UPS'!D32</f>
        <v>155</v>
      </c>
      <c r="D32" s="301">
        <f>'ENTRY SHEET-UPS'!H32</f>
        <v>0</v>
      </c>
      <c r="E32" s="301">
        <f>'ENTRY SHEET-UPS'!L32</f>
        <v>0</v>
      </c>
      <c r="F32" s="261">
        <f t="shared" si="0"/>
        <v>0</v>
      </c>
      <c r="G32" s="262">
        <f t="shared" si="4"/>
        <v>120</v>
      </c>
      <c r="H32" s="261">
        <f>'ENTRY SHEET-UPS'!M32</f>
        <v>0</v>
      </c>
      <c r="I32" s="263">
        <f t="shared" si="2"/>
        <v>0</v>
      </c>
      <c r="J32" s="263">
        <f t="shared" si="3"/>
        <v>120</v>
      </c>
      <c r="K32" s="264" t="str">
        <f>'ENTRY SHEET-UPS'!N32&amp;IF('ENTRY SHEET-UPS'!O32="EGG","+"&amp;'ENTRY SHEET-UPS'!O32,"")</f>
        <v/>
      </c>
      <c r="L32" s="265"/>
      <c r="M32" s="265"/>
      <c r="N32" s="266">
        <f t="shared" si="1"/>
        <v>0</v>
      </c>
      <c r="O32" s="266">
        <f t="shared" si="5"/>
        <v>0</v>
      </c>
      <c r="P32" s="268"/>
    </row>
    <row r="33" spans="1:16" ht="19.5" customHeight="1" x14ac:dyDescent="0.25">
      <c r="A33" s="259">
        <f>'ENTRY SHEET-UPS'!B33</f>
        <v>29</v>
      </c>
      <c r="B33" s="260" t="str">
        <f>IF('ENTRY SHEET-UPS'!C33=0,"",'ENTRY SHEET-UPS'!C33)</f>
        <v/>
      </c>
      <c r="C33" s="261">
        <f>'ENTRY SHEET-UPS'!D33</f>
        <v>155</v>
      </c>
      <c r="D33" s="301">
        <f>'ENTRY SHEET-UPS'!H33</f>
        <v>0</v>
      </c>
      <c r="E33" s="301">
        <f>'ENTRY SHEET-UPS'!L33</f>
        <v>0</v>
      </c>
      <c r="F33" s="261">
        <f t="shared" si="0"/>
        <v>0</v>
      </c>
      <c r="G33" s="262">
        <f t="shared" si="4"/>
        <v>120</v>
      </c>
      <c r="H33" s="261">
        <f>'ENTRY SHEET-UPS'!M33</f>
        <v>0</v>
      </c>
      <c r="I33" s="263">
        <f t="shared" si="2"/>
        <v>0</v>
      </c>
      <c r="J33" s="263">
        <f t="shared" si="3"/>
        <v>120</v>
      </c>
      <c r="K33" s="264" t="str">
        <f>'ENTRY SHEET-UPS'!N33&amp;IF('ENTRY SHEET-UPS'!O33="EGG","+"&amp;'ENTRY SHEET-UPS'!O33,"")</f>
        <v/>
      </c>
      <c r="L33" s="265"/>
      <c r="M33" s="265"/>
      <c r="N33" s="266">
        <f t="shared" si="1"/>
        <v>0</v>
      </c>
      <c r="O33" s="266">
        <f t="shared" si="5"/>
        <v>0</v>
      </c>
      <c r="P33" s="268"/>
    </row>
    <row r="34" spans="1:16" x14ac:dyDescent="0.25">
      <c r="A34" s="259">
        <f>'ENTRY SHEET-UPS'!B34</f>
        <v>30</v>
      </c>
      <c r="B34" s="260" t="str">
        <f>IF('ENTRY SHEET-UPS'!C34=0,"",'ENTRY SHEET-UPS'!C34)</f>
        <v/>
      </c>
      <c r="C34" s="261">
        <f>'ENTRY SHEET-UPS'!D34</f>
        <v>155</v>
      </c>
      <c r="D34" s="301">
        <f>'ENTRY SHEET-UPS'!H34</f>
        <v>0</v>
      </c>
      <c r="E34" s="301">
        <f>'ENTRY SHEET-UPS'!L34</f>
        <v>0</v>
      </c>
      <c r="F34" s="261">
        <f t="shared" si="0"/>
        <v>0</v>
      </c>
      <c r="G34" s="262">
        <f t="shared" si="4"/>
        <v>120</v>
      </c>
      <c r="H34" s="261">
        <f>'ENTRY SHEET-UPS'!M34</f>
        <v>0</v>
      </c>
      <c r="I34" s="263">
        <f t="shared" si="2"/>
        <v>0</v>
      </c>
      <c r="J34" s="263">
        <f>G34+H34-I34</f>
        <v>120</v>
      </c>
      <c r="K34" s="264" t="str">
        <f>'ENTRY SHEET-UPS'!N34&amp;IF('ENTRY SHEET-UPS'!O34="EGG","+"&amp;'ENTRY SHEET-UPS'!O34,"")</f>
        <v/>
      </c>
      <c r="L34" s="265"/>
      <c r="M34" s="265"/>
      <c r="N34" s="266">
        <f t="shared" si="1"/>
        <v>0</v>
      </c>
      <c r="O34" s="266">
        <f t="shared" si="5"/>
        <v>0</v>
      </c>
      <c r="P34" s="268"/>
    </row>
    <row r="35" spans="1:16" x14ac:dyDescent="0.25">
      <c r="A35" s="259">
        <f>'ENTRY SHEET-UPS'!B35</f>
        <v>31</v>
      </c>
      <c r="B35" s="260" t="str">
        <f>IF('ENTRY SHEET-UPS'!C35=0,"",'ENTRY SHEET-UPS'!C35)</f>
        <v/>
      </c>
      <c r="C35" s="261">
        <f>'ENTRY SHEET-UPS'!D35</f>
        <v>155</v>
      </c>
      <c r="D35" s="301">
        <f>'ENTRY SHEET-UPS'!H35</f>
        <v>0</v>
      </c>
      <c r="E35" s="301">
        <f>'ENTRY SHEET-UPS'!L35</f>
        <v>0</v>
      </c>
      <c r="F35" s="261">
        <f t="shared" si="0"/>
        <v>0</v>
      </c>
      <c r="G35" s="262">
        <f t="shared" si="4"/>
        <v>120</v>
      </c>
      <c r="H35" s="261">
        <f>'ENTRY SHEET-UPS'!M35</f>
        <v>0</v>
      </c>
      <c r="I35" s="263">
        <f t="shared" si="2"/>
        <v>0</v>
      </c>
      <c r="J35" s="263">
        <f>G35+H35-I35</f>
        <v>120</v>
      </c>
      <c r="K35" s="264" t="str">
        <f>'ENTRY SHEET-UPS'!N35&amp;IF('ENTRY SHEET-UPS'!O35="EGG","+"&amp;'ENTRY SHEET-UPS'!O35,"")</f>
        <v/>
      </c>
      <c r="L35" s="265"/>
      <c r="M35" s="265"/>
      <c r="N35" s="266">
        <f t="shared" si="1"/>
        <v>0</v>
      </c>
      <c r="O35" s="266">
        <f t="shared" si="5"/>
        <v>0</v>
      </c>
      <c r="P35" s="268"/>
    </row>
    <row r="36" spans="1:16" x14ac:dyDescent="0.25">
      <c r="A36" s="259"/>
      <c r="B36" s="270"/>
      <c r="C36" s="271"/>
      <c r="D36" s="302">
        <f>SUM(D5:D35)</f>
        <v>0</v>
      </c>
      <c r="E36" s="302">
        <f>SUM(E5:E35)</f>
        <v>0</v>
      </c>
      <c r="F36" s="333">
        <f>SUM(F5:F35)</f>
        <v>0</v>
      </c>
      <c r="G36" s="262">
        <f>G35</f>
        <v>120</v>
      </c>
      <c r="H36" s="262">
        <f>H35</f>
        <v>0</v>
      </c>
      <c r="I36" s="263">
        <f>SUM(I5:I35)</f>
        <v>0</v>
      </c>
      <c r="J36" s="272"/>
      <c r="K36" s="264"/>
      <c r="L36" s="273"/>
      <c r="M36" s="273"/>
      <c r="N36" s="266">
        <f t="shared" si="1"/>
        <v>0</v>
      </c>
      <c r="O36" s="266">
        <f t="shared" si="5"/>
        <v>0</v>
      </c>
    </row>
    <row r="37" spans="1:16" x14ac:dyDescent="0.25">
      <c r="A37" s="274"/>
      <c r="B37" s="271"/>
      <c r="C37" s="271"/>
      <c r="D37" s="303"/>
      <c r="E37" s="303"/>
      <c r="F37" s="271"/>
      <c r="G37" s="275"/>
      <c r="H37" s="261"/>
      <c r="I37" s="276"/>
      <c r="J37" s="272"/>
      <c r="K37" s="271"/>
      <c r="L37" s="277"/>
      <c r="M37" s="277"/>
      <c r="N37" s="266"/>
      <c r="O37" s="266"/>
      <c r="P37" s="266"/>
    </row>
    <row r="38" spans="1:16" ht="23.25" customHeight="1" x14ac:dyDescent="0.25">
      <c r="A38" s="405" t="s">
        <v>227</v>
      </c>
      <c r="B38" s="405"/>
      <c r="C38" s="405"/>
      <c r="D38" s="405"/>
      <c r="E38" s="405"/>
      <c r="F38" s="405"/>
      <c r="G38" s="405"/>
      <c r="H38" s="405"/>
      <c r="I38" s="405"/>
      <c r="J38" s="278" t="str">
        <f>UPSRICE &amp; " KG"</f>
        <v>200 KG</v>
      </c>
    </row>
    <row r="39" spans="1:16" ht="20.25" customHeight="1" x14ac:dyDescent="0.25">
      <c r="A39" s="279" t="s">
        <v>231</v>
      </c>
      <c r="I39" s="241"/>
    </row>
    <row r="40" spans="1:16" ht="21.75" customHeight="1" x14ac:dyDescent="0.25">
      <c r="I40" s="242" t="s">
        <v>93</v>
      </c>
    </row>
    <row r="41" spans="1:16" ht="18.75" x14ac:dyDescent="0.25">
      <c r="A41" s="281" t="str">
        <f>"Pass Order : Sum of Rs.: " &amp;TEXT(F36,"##,##,##.00")</f>
        <v>Pass Order : Sum of Rs.: .00</v>
      </c>
      <c r="B41" s="282"/>
      <c r="C41" s="282"/>
      <c r="D41" s="304"/>
      <c r="E41" s="304"/>
      <c r="F41" s="282"/>
    </row>
    <row r="42" spans="1:16" x14ac:dyDescent="0.25">
      <c r="A42" s="283" t="str">
        <f>"(Rupees "&amp;rswords(F36)&amp;")"</f>
        <v>(Rupees Rupees Nil)</v>
      </c>
      <c r="D42" s="305"/>
      <c r="E42" s="305"/>
    </row>
    <row r="43" spans="1:16" ht="55.5" customHeight="1" x14ac:dyDescent="0.25">
      <c r="A43" s="284" t="s">
        <v>228</v>
      </c>
      <c r="I43" s="241" t="s">
        <v>94</v>
      </c>
    </row>
  </sheetData>
  <sheetProtection algorithmName="SHA-512" hashValue="KCTm7apzDZOo3PfMH4Wv7PjLdGbuhibJidn55YN0/JcrwKyhs7DpA+gOd04uMSkTvG/zshtdttnyf6CKvDOjQw==" saltValue="K4Ae7FAig9zSfFFigkFP4w==" spinCount="100000" sheet="1" objects="1" scenarios="1"/>
  <mergeCells count="4">
    <mergeCell ref="A38:I38"/>
    <mergeCell ref="A1:K1"/>
    <mergeCell ref="A2:B2"/>
    <mergeCell ref="I3:K3"/>
  </mergeCells>
  <conditionalFormatting sqref="B5:B36">
    <cfRule type="cellIs" dxfId="173" priority="75" operator="equal">
      <formula>0</formula>
    </cfRule>
  </conditionalFormatting>
  <conditionalFormatting sqref="D5:J5 D6:F35 J6:J37 G6:G36 H6:H37">
    <cfRule type="expression" dxfId="172" priority="70">
      <formula>LEN($B5)&lt;&gt;0</formula>
    </cfRule>
  </conditionalFormatting>
  <conditionalFormatting sqref="F5:J5 F6:F35 D5:D35 J6:J37 G6:G36 H6:H37">
    <cfRule type="expression" dxfId="171" priority="25">
      <formula>LEN($B5)&lt;&gt;0</formula>
    </cfRule>
  </conditionalFormatting>
  <conditionalFormatting sqref="C5:C35">
    <cfRule type="expression" dxfId="170" priority="74">
      <formula>LEN($B5)&lt;&gt;0</formula>
    </cfRule>
  </conditionalFormatting>
  <conditionalFormatting sqref="E5:E35 G6:G36 H36">
    <cfRule type="expression" dxfId="169" priority="59">
      <formula>LEN($B5)&lt;&gt;0</formula>
    </cfRule>
  </conditionalFormatting>
  <conditionalFormatting sqref="F5:J5 F6:F35 C5:D35 J6:J37 G6:G36 H6:H37">
    <cfRule type="expression" dxfId="168" priority="54">
      <formula>LEN($B5)&lt;&gt;0</formula>
    </cfRule>
  </conditionalFormatting>
  <conditionalFormatting sqref="E5:E35 G6:G36 H36">
    <cfRule type="expression" dxfId="167" priority="50">
      <formula>LEN($B5)&lt;&gt;0</formula>
    </cfRule>
  </conditionalFormatting>
  <conditionalFormatting sqref="E5:E35 G6:G36 H36">
    <cfRule type="expression" dxfId="166" priority="39">
      <formula>LEN($B5)&lt;&gt;0</formula>
    </cfRule>
  </conditionalFormatting>
  <conditionalFormatting sqref="D5:J5 D6:F35 J6:J37 G6:G36 H6:H37">
    <cfRule type="expression" dxfId="165" priority="34">
      <formula>LEN($B5)&lt;&gt;0</formula>
    </cfRule>
  </conditionalFormatting>
  <conditionalFormatting sqref="E5:E35 G6:G36 H36">
    <cfRule type="expression" dxfId="164" priority="27">
      <formula>LEN($B5)&lt;&gt;0</formula>
    </cfRule>
  </conditionalFormatting>
  <conditionalFormatting sqref="K5:K36">
    <cfRule type="expression" dxfId="163" priority="17">
      <formula>LEN($B5)&lt;&gt;0</formula>
    </cfRule>
  </conditionalFormatting>
  <conditionalFormatting sqref="K5:K36">
    <cfRule type="expression" dxfId="162" priority="13">
      <formula>LEN($B5)&lt;&gt;0</formula>
    </cfRule>
  </conditionalFormatting>
  <conditionalFormatting sqref="K5:K36">
    <cfRule type="expression" dxfId="161" priority="16">
      <formula>LEN($B5)&lt;&gt;0</formula>
    </cfRule>
  </conditionalFormatting>
  <conditionalFormatting sqref="K5:K36">
    <cfRule type="expression" dxfId="160" priority="14">
      <formula>LEN($B5)&lt;&gt;0</formula>
    </cfRule>
  </conditionalFormatting>
  <conditionalFormatting sqref="I6:I36">
    <cfRule type="expression" dxfId="159" priority="12">
      <formula>LEN($B6)&lt;&gt;0</formula>
    </cfRule>
  </conditionalFormatting>
  <conditionalFormatting sqref="I6:I36">
    <cfRule type="expression" dxfId="158" priority="9">
      <formula>LEN($B6)&lt;&gt;0</formula>
    </cfRule>
  </conditionalFormatting>
  <conditionalFormatting sqref="I6:I36">
    <cfRule type="expression" dxfId="157" priority="11">
      <formula>LEN($B6)&lt;&gt;0</formula>
    </cfRule>
  </conditionalFormatting>
  <conditionalFormatting sqref="I6:I36">
    <cfRule type="expression" dxfId="156" priority="10">
      <formula>LEN($B6)&lt;&gt;0</formula>
    </cfRule>
  </conditionalFormatting>
  <conditionalFormatting sqref="F36">
    <cfRule type="expression" dxfId="155" priority="8">
      <formula>LEN($B36)&lt;&gt;0</formula>
    </cfRule>
  </conditionalFormatting>
  <conditionalFormatting sqref="F36">
    <cfRule type="expression" dxfId="154" priority="1">
      <formula>LEN($B36)&lt;&gt;0</formula>
    </cfRule>
  </conditionalFormatting>
  <conditionalFormatting sqref="F36">
    <cfRule type="expression" dxfId="153" priority="7">
      <formula>LEN($B36)&lt;&gt;0</formula>
    </cfRule>
  </conditionalFormatting>
  <conditionalFormatting sqref="F36">
    <cfRule type="expression" dxfId="152" priority="6">
      <formula>LEN($B36)&lt;&gt;0</formula>
    </cfRule>
  </conditionalFormatting>
  <conditionalFormatting sqref="F36">
    <cfRule type="expression" dxfId="151" priority="5">
      <formula>LEN($B36)&lt;&gt;0</formula>
    </cfRule>
  </conditionalFormatting>
  <conditionalFormatting sqref="F36">
    <cfRule type="expression" dxfId="150" priority="4">
      <formula>LEN($B36)&lt;&gt;0</formula>
    </cfRule>
  </conditionalFormatting>
  <conditionalFormatting sqref="F36">
    <cfRule type="expression" dxfId="149" priority="3">
      <formula>LEN($B36)&lt;&gt;0</formula>
    </cfRule>
  </conditionalFormatting>
  <conditionalFormatting sqref="F36">
    <cfRule type="expression" dxfId="148" priority="2">
      <formula>LEN($B36)&lt;&gt;0</formula>
    </cfRule>
  </conditionalFormatting>
  <pageMargins left="0.5" right="0.25" top="0.55000000000000004" bottom="0.21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/>
  <dimension ref="A1:J45"/>
  <sheetViews>
    <sheetView view="pageBreakPreview" zoomScaleNormal="85" zoomScaleSheetLayoutView="100" workbookViewId="0">
      <pane xSplit="1" ySplit="4" topLeftCell="B5" activePane="bottomRight" state="frozen"/>
      <selection activeCell="U30" sqref="U30"/>
      <selection pane="topRight" activeCell="U30" sqref="U30"/>
      <selection pane="bottomLeft" activeCell="U30" sqref="U30"/>
      <selection pane="bottomRight" sqref="A1:H1"/>
    </sheetView>
  </sheetViews>
  <sheetFormatPr defaultRowHeight="15" x14ac:dyDescent="0.25"/>
  <cols>
    <col min="1" max="1" width="6.28515625" style="324" customWidth="1"/>
    <col min="2" max="2" width="25.85546875" style="289" bestFit="1" customWidth="1"/>
    <col min="3" max="4" width="6.42578125" style="289" customWidth="1"/>
    <col min="5" max="5" width="5.7109375" style="289" bestFit="1" customWidth="1"/>
    <col min="6" max="6" width="8" style="289" customWidth="1"/>
    <col min="7" max="7" width="10.5703125" style="289" customWidth="1"/>
    <col min="8" max="8" width="21.7109375" style="289" customWidth="1"/>
    <col min="9" max="9" width="21.7109375" style="289" hidden="1" customWidth="1"/>
    <col min="10" max="11" width="0" style="289" hidden="1" customWidth="1"/>
    <col min="12" max="16384" width="9.140625" style="289"/>
  </cols>
  <sheetData>
    <row r="1" spans="1:10" ht="20.25" customHeight="1" thickBot="1" x14ac:dyDescent="0.4">
      <c r="A1" s="409" t="str">
        <f>"MID-DAY MEALS BILL FOR THE MONTH OF " &amp; TEXT(MONTH,"MMMM-YYYY")</f>
        <v>MID-DAY MEALS BILL FOR THE MONTH OF January-2020</v>
      </c>
      <c r="B1" s="409"/>
      <c r="C1" s="409"/>
      <c r="D1" s="409"/>
      <c r="E1" s="409"/>
      <c r="F1" s="409"/>
      <c r="G1" s="409"/>
      <c r="H1" s="409"/>
    </row>
    <row r="2" spans="1:10" s="298" customFormat="1" ht="27" thickBot="1" x14ac:dyDescent="0.45">
      <c r="A2" s="304" t="str">
        <f>"MANDAL : "&amp;MANDAL &amp; "        SCHOOL:  "</f>
        <v xml:space="preserve">MANDAL : XYZ        SCHOOL:  </v>
      </c>
      <c r="B2" s="304"/>
      <c r="C2" s="308" t="str">
        <f>SCHOOL</f>
        <v>ZPHS ABC</v>
      </c>
      <c r="E2" s="289"/>
      <c r="F2" s="289"/>
      <c r="G2" s="289"/>
      <c r="H2" s="309" t="s">
        <v>242</v>
      </c>
      <c r="I2" s="298" t="s">
        <v>73</v>
      </c>
      <c r="J2" s="310">
        <f>'PRIMARY INFORMATION'!$C$9+'PRIMARY INFORMATION'!$C$10</f>
        <v>230</v>
      </c>
    </row>
    <row r="3" spans="1:10" ht="18.75" x14ac:dyDescent="0.3">
      <c r="A3" s="311" t="str">
        <f>" NAME OF THE IA : "&amp; GROUP</f>
        <v xml:space="preserve"> NAME OF THE IA : ABCDEF</v>
      </c>
      <c r="C3" s="410" t="s">
        <v>74</v>
      </c>
      <c r="D3" s="410"/>
      <c r="E3" s="410"/>
      <c r="F3" s="411">
        <f>ACCNO</f>
        <v>1234567900</v>
      </c>
      <c r="G3" s="411"/>
    </row>
    <row r="4" spans="1:10" ht="47.25" customHeight="1" x14ac:dyDescent="0.25">
      <c r="A4" s="312" t="s">
        <v>75</v>
      </c>
      <c r="B4" s="313" t="s">
        <v>229</v>
      </c>
      <c r="C4" s="300" t="s">
        <v>219</v>
      </c>
      <c r="D4" s="300" t="s">
        <v>220</v>
      </c>
      <c r="E4" s="300" t="s">
        <v>7</v>
      </c>
      <c r="F4" s="300" t="str">
        <f>"Amount in Rs.@ " &amp; EGGCOST</f>
        <v>Amount in Rs.@ 4</v>
      </c>
      <c r="G4" s="314"/>
      <c r="H4" s="315" t="s">
        <v>225</v>
      </c>
    </row>
    <row r="5" spans="1:10" x14ac:dyDescent="0.25">
      <c r="A5" s="316">
        <f>'ENTRY SHEET-UPS'!B5</f>
        <v>1</v>
      </c>
      <c r="B5" s="317" t="str">
        <f>IF('ENTRY SHEET-UPS'!C5=0,"",'ENTRY SHEET-UPS'!C5)</f>
        <v/>
      </c>
      <c r="C5" s="301">
        <f>IF((H5="EGG"),'ENTRY SHEET-UPS'!D5,0)</f>
        <v>0</v>
      </c>
      <c r="D5" s="301">
        <f>IF((H5="EGG"),'ENTRY SHEET-UPS'!H5,0)</f>
        <v>0</v>
      </c>
      <c r="E5" s="301">
        <f>IF((H5="EGG"),'ENTRY SHEET-UPS'!L5,0)</f>
        <v>0</v>
      </c>
      <c r="F5" s="301">
        <f t="shared" ref="F5:F35" si="0">E5*EGGCOST</f>
        <v>0</v>
      </c>
      <c r="G5" s="318"/>
      <c r="H5" s="319">
        <f>'ENTRY SHEET-UPS'!O5</f>
        <v>0</v>
      </c>
    </row>
    <row r="6" spans="1:10" x14ac:dyDescent="0.25">
      <c r="A6" s="316">
        <f>'ENTRY SHEET-UPS'!B6</f>
        <v>2</v>
      </c>
      <c r="B6" s="317" t="str">
        <f>IF('ENTRY SHEET-UPS'!C6=0,"",'ENTRY SHEET-UPS'!C6)</f>
        <v/>
      </c>
      <c r="C6" s="301">
        <f>IF((H6="EGG"),'ENTRY SHEET-UPS'!D6,0)</f>
        <v>0</v>
      </c>
      <c r="D6" s="301">
        <f>IF((H6="EGG"),'ENTRY SHEET-UPS'!H6,0)</f>
        <v>0</v>
      </c>
      <c r="E6" s="301">
        <f>IF((H6="EGG"),'ENTRY SHEET-UPS'!L6,0)</f>
        <v>0</v>
      </c>
      <c r="F6" s="301">
        <f t="shared" si="0"/>
        <v>0</v>
      </c>
      <c r="G6" s="318"/>
      <c r="H6" s="319">
        <f>'ENTRY SHEET-UPS'!O6</f>
        <v>0</v>
      </c>
    </row>
    <row r="7" spans="1:10" x14ac:dyDescent="0.25">
      <c r="A7" s="316">
        <f>'ENTRY SHEET-UPS'!B7</f>
        <v>3</v>
      </c>
      <c r="B7" s="317" t="str">
        <f>IF('ENTRY SHEET-UPS'!C7=0,"",'ENTRY SHEET-UPS'!C7)</f>
        <v/>
      </c>
      <c r="C7" s="301">
        <f>IF((H7="EGG"),'ENTRY SHEET-UPS'!D7,0)</f>
        <v>0</v>
      </c>
      <c r="D7" s="301">
        <f>IF((H7="EGG"),'ENTRY SHEET-UPS'!H7,0)</f>
        <v>0</v>
      </c>
      <c r="E7" s="301">
        <f>IF((H7="EGG"),'ENTRY SHEET-UPS'!L7,0)</f>
        <v>0</v>
      </c>
      <c r="F7" s="301">
        <f t="shared" si="0"/>
        <v>0</v>
      </c>
      <c r="G7" s="318"/>
      <c r="H7" s="319">
        <f>'ENTRY SHEET-UPS'!O7</f>
        <v>0</v>
      </c>
    </row>
    <row r="8" spans="1:10" x14ac:dyDescent="0.25">
      <c r="A8" s="316">
        <f>'ENTRY SHEET-UPS'!B8</f>
        <v>4</v>
      </c>
      <c r="B8" s="317" t="str">
        <f>IF('ENTRY SHEET-UPS'!C8=0,"",'ENTRY SHEET-UPS'!C8)</f>
        <v/>
      </c>
      <c r="C8" s="301">
        <f>IF((H8="EGG"),'ENTRY SHEET-UPS'!D8,0)</f>
        <v>0</v>
      </c>
      <c r="D8" s="301">
        <f>IF((H8="EGG"),'ENTRY SHEET-UPS'!H8,0)</f>
        <v>0</v>
      </c>
      <c r="E8" s="301">
        <f>IF((H8="EGG"),'ENTRY SHEET-UPS'!L8,0)</f>
        <v>0</v>
      </c>
      <c r="F8" s="301">
        <f t="shared" si="0"/>
        <v>0</v>
      </c>
      <c r="G8" s="318"/>
      <c r="H8" s="319">
        <f>'ENTRY SHEET-UPS'!O8</f>
        <v>0</v>
      </c>
    </row>
    <row r="9" spans="1:10" x14ac:dyDescent="0.25">
      <c r="A9" s="316">
        <f>'ENTRY SHEET-UPS'!B9</f>
        <v>5</v>
      </c>
      <c r="B9" s="317" t="str">
        <f>IF('ENTRY SHEET-UPS'!C9=0,"",'ENTRY SHEET-UPS'!C9)</f>
        <v>SUNDAY</v>
      </c>
      <c r="C9" s="301">
        <f>IF((H9="EGG"),'ENTRY SHEET-UPS'!D9,0)</f>
        <v>0</v>
      </c>
      <c r="D9" s="301">
        <f>IF((H9="EGG"),'ENTRY SHEET-UPS'!H9,0)</f>
        <v>0</v>
      </c>
      <c r="E9" s="301">
        <f>IF((H9="EGG"),'ENTRY SHEET-UPS'!L9,0)</f>
        <v>0</v>
      </c>
      <c r="F9" s="301">
        <f t="shared" si="0"/>
        <v>0</v>
      </c>
      <c r="G9" s="318"/>
      <c r="H9" s="319">
        <f>'ENTRY SHEET-UPS'!O9</f>
        <v>0</v>
      </c>
    </row>
    <row r="10" spans="1:10" x14ac:dyDescent="0.25">
      <c r="A10" s="316">
        <f>'ENTRY SHEET-UPS'!B10</f>
        <v>6</v>
      </c>
      <c r="B10" s="317" t="str">
        <f>IF('ENTRY SHEET-UPS'!C10=0,"",'ENTRY SHEET-UPS'!C10)</f>
        <v/>
      </c>
      <c r="C10" s="301">
        <f>IF((H10="EGG"),'ENTRY SHEET-UPS'!D10,0)</f>
        <v>0</v>
      </c>
      <c r="D10" s="301">
        <f>IF((H10="EGG"),'ENTRY SHEET-UPS'!H10,0)</f>
        <v>0</v>
      </c>
      <c r="E10" s="301">
        <f>IF((H10="EGG"),'ENTRY SHEET-UPS'!L10,0)</f>
        <v>0</v>
      </c>
      <c r="F10" s="301">
        <f t="shared" si="0"/>
        <v>0</v>
      </c>
      <c r="G10" s="318"/>
      <c r="H10" s="319">
        <f>'ENTRY SHEET-UPS'!O10</f>
        <v>0</v>
      </c>
    </row>
    <row r="11" spans="1:10" x14ac:dyDescent="0.25">
      <c r="A11" s="316">
        <f>'ENTRY SHEET-UPS'!B11</f>
        <v>7</v>
      </c>
      <c r="B11" s="317" t="str">
        <f>IF('ENTRY SHEET-UPS'!C11=0,"",'ENTRY SHEET-UPS'!C11)</f>
        <v/>
      </c>
      <c r="C11" s="301">
        <f>IF((H11="EGG"),'ENTRY SHEET-UPS'!D11,0)</f>
        <v>0</v>
      </c>
      <c r="D11" s="301">
        <f>IF((H11="EGG"),'ENTRY SHEET-UPS'!H11,0)</f>
        <v>0</v>
      </c>
      <c r="E11" s="301">
        <f>IF((H11="EGG"),'ENTRY SHEET-UPS'!L11,0)</f>
        <v>0</v>
      </c>
      <c r="F11" s="301">
        <f t="shared" si="0"/>
        <v>0</v>
      </c>
      <c r="G11" s="318"/>
      <c r="H11" s="319">
        <f>'ENTRY SHEET-UPS'!O11</f>
        <v>0</v>
      </c>
    </row>
    <row r="12" spans="1:10" x14ac:dyDescent="0.25">
      <c r="A12" s="316">
        <f>'ENTRY SHEET-UPS'!B12</f>
        <v>8</v>
      </c>
      <c r="B12" s="317" t="str">
        <f>IF('ENTRY SHEET-UPS'!C12=0,"",'ENTRY SHEET-UPS'!C12)</f>
        <v/>
      </c>
      <c r="C12" s="301">
        <f>IF((H12="EGG"),'ENTRY SHEET-UPS'!D12,0)</f>
        <v>0</v>
      </c>
      <c r="D12" s="301">
        <f>IF((H12="EGG"),'ENTRY SHEET-UPS'!H12,0)</f>
        <v>0</v>
      </c>
      <c r="E12" s="301">
        <f>IF((H12="EGG"),'ENTRY SHEET-UPS'!L12,0)</f>
        <v>0</v>
      </c>
      <c r="F12" s="301">
        <f t="shared" si="0"/>
        <v>0</v>
      </c>
      <c r="G12" s="318"/>
      <c r="H12" s="319">
        <f>'ENTRY SHEET-UPS'!O12</f>
        <v>0</v>
      </c>
    </row>
    <row r="13" spans="1:10" x14ac:dyDescent="0.25">
      <c r="A13" s="316">
        <f>'ENTRY SHEET-UPS'!B13</f>
        <v>9</v>
      </c>
      <c r="B13" s="317" t="str">
        <f>IF('ENTRY SHEET-UPS'!C13=0,"",'ENTRY SHEET-UPS'!C13)</f>
        <v/>
      </c>
      <c r="C13" s="301">
        <f>IF((H13="EGG"),'ENTRY SHEET-UPS'!D13,0)</f>
        <v>0</v>
      </c>
      <c r="D13" s="301">
        <f>IF((H13="EGG"),'ENTRY SHEET-UPS'!H13,0)</f>
        <v>0</v>
      </c>
      <c r="E13" s="301">
        <f>IF((H13="EGG"),'ENTRY SHEET-UPS'!L13,0)</f>
        <v>0</v>
      </c>
      <c r="F13" s="301">
        <f t="shared" si="0"/>
        <v>0</v>
      </c>
      <c r="G13" s="318"/>
      <c r="H13" s="319">
        <f>'ENTRY SHEET-UPS'!O13</f>
        <v>0</v>
      </c>
    </row>
    <row r="14" spans="1:10" x14ac:dyDescent="0.25">
      <c r="A14" s="316">
        <f>'ENTRY SHEET-UPS'!B14</f>
        <v>10</v>
      </c>
      <c r="B14" s="317" t="str">
        <f>IF('ENTRY SHEET-UPS'!C14=0,"",'ENTRY SHEET-UPS'!C14)</f>
        <v/>
      </c>
      <c r="C14" s="301">
        <f>IF((H14="EGG"),'ENTRY SHEET-UPS'!D14,0)</f>
        <v>0</v>
      </c>
      <c r="D14" s="301">
        <f>IF((H14="EGG"),'ENTRY SHEET-UPS'!H14,0)</f>
        <v>0</v>
      </c>
      <c r="E14" s="301">
        <f>IF((H14="EGG"),'ENTRY SHEET-UPS'!L14,0)</f>
        <v>0</v>
      </c>
      <c r="F14" s="301">
        <f t="shared" si="0"/>
        <v>0</v>
      </c>
      <c r="G14" s="318"/>
      <c r="H14" s="319">
        <f>'ENTRY SHEET-UPS'!O14</f>
        <v>0</v>
      </c>
    </row>
    <row r="15" spans="1:10" x14ac:dyDescent="0.25">
      <c r="A15" s="316">
        <f>'ENTRY SHEET-UPS'!B15</f>
        <v>11</v>
      </c>
      <c r="B15" s="317" t="str">
        <f>IF('ENTRY SHEET-UPS'!C15=0,"",'ENTRY SHEET-UPS'!C15)</f>
        <v/>
      </c>
      <c r="C15" s="301">
        <f>IF((H15="EGG"),'ENTRY SHEET-UPS'!D15,0)</f>
        <v>0</v>
      </c>
      <c r="D15" s="301">
        <f>IF((H15="EGG"),'ENTRY SHEET-UPS'!H15,0)</f>
        <v>0</v>
      </c>
      <c r="E15" s="301">
        <f>IF((H15="EGG"),'ENTRY SHEET-UPS'!L15,0)</f>
        <v>0</v>
      </c>
      <c r="F15" s="301">
        <f t="shared" si="0"/>
        <v>0</v>
      </c>
      <c r="G15" s="318"/>
      <c r="H15" s="319">
        <f>'ENTRY SHEET-UPS'!O15</f>
        <v>0</v>
      </c>
    </row>
    <row r="16" spans="1:10" x14ac:dyDescent="0.25">
      <c r="A16" s="316">
        <f>'ENTRY SHEET-UPS'!B16</f>
        <v>12</v>
      </c>
      <c r="B16" s="317" t="str">
        <f>IF('ENTRY SHEET-UPS'!C16=0,"",'ENTRY SHEET-UPS'!C16)</f>
        <v>SUNDAY</v>
      </c>
      <c r="C16" s="301">
        <f>IF((H16="EGG"),'ENTRY SHEET-UPS'!D16,0)</f>
        <v>0</v>
      </c>
      <c r="D16" s="301">
        <f>IF((H16="EGG"),'ENTRY SHEET-UPS'!H16,0)</f>
        <v>0</v>
      </c>
      <c r="E16" s="301">
        <f>IF((H16="EGG"),'ENTRY SHEET-UPS'!L16,0)</f>
        <v>0</v>
      </c>
      <c r="F16" s="301">
        <f t="shared" si="0"/>
        <v>0</v>
      </c>
      <c r="G16" s="318"/>
      <c r="H16" s="319">
        <f>'ENTRY SHEET-UPS'!O16</f>
        <v>0</v>
      </c>
    </row>
    <row r="17" spans="1:8" x14ac:dyDescent="0.25">
      <c r="A17" s="316">
        <f>'ENTRY SHEET-UPS'!B17</f>
        <v>13</v>
      </c>
      <c r="B17" s="317" t="str">
        <f>IF('ENTRY SHEET-UPS'!C17=0,"",'ENTRY SHEET-UPS'!C17)</f>
        <v>SANKRANTHI HOLIDAYS</v>
      </c>
      <c r="C17" s="301">
        <f>IF((H17="EGG"),'ENTRY SHEET-UPS'!D17,0)</f>
        <v>0</v>
      </c>
      <c r="D17" s="301">
        <f>IF((H17="EGG"),'ENTRY SHEET-UPS'!H17,0)</f>
        <v>0</v>
      </c>
      <c r="E17" s="301">
        <f>IF((H17="EGG"),'ENTRY SHEET-UPS'!L17,0)</f>
        <v>0</v>
      </c>
      <c r="F17" s="301">
        <f t="shared" si="0"/>
        <v>0</v>
      </c>
      <c r="G17" s="318"/>
      <c r="H17" s="319">
        <f>'ENTRY SHEET-UPS'!O17</f>
        <v>0</v>
      </c>
    </row>
    <row r="18" spans="1:8" x14ac:dyDescent="0.25">
      <c r="A18" s="316">
        <f>'ENTRY SHEET-UPS'!B18</f>
        <v>14</v>
      </c>
      <c r="B18" s="317" t="str">
        <f>IF('ENTRY SHEET-UPS'!C18=0,"",'ENTRY SHEET-UPS'!C18)</f>
        <v>'</v>
      </c>
      <c r="C18" s="301">
        <f>IF((H18="EGG"),'ENTRY SHEET-UPS'!D18,0)</f>
        <v>0</v>
      </c>
      <c r="D18" s="301">
        <f>IF((H18="EGG"),'ENTRY SHEET-UPS'!H18,0)</f>
        <v>0</v>
      </c>
      <c r="E18" s="301">
        <f>IF((H18="EGG"),'ENTRY SHEET-UPS'!L18,0)</f>
        <v>0</v>
      </c>
      <c r="F18" s="301">
        <f t="shared" si="0"/>
        <v>0</v>
      </c>
      <c r="G18" s="318"/>
      <c r="H18" s="319">
        <f>'ENTRY SHEET-UPS'!O18</f>
        <v>0</v>
      </c>
    </row>
    <row r="19" spans="1:8" x14ac:dyDescent="0.25">
      <c r="A19" s="316">
        <f>'ENTRY SHEET-UPS'!B19</f>
        <v>15</v>
      </c>
      <c r="B19" s="317" t="str">
        <f>IF('ENTRY SHEET-UPS'!C19=0,"",'ENTRY SHEET-UPS'!C19)</f>
        <v>'</v>
      </c>
      <c r="C19" s="301">
        <f>IF((H19="EGG"),'ENTRY SHEET-UPS'!D19,0)</f>
        <v>0</v>
      </c>
      <c r="D19" s="301">
        <f>IF((H19="EGG"),'ENTRY SHEET-UPS'!H19,0)</f>
        <v>0</v>
      </c>
      <c r="E19" s="301">
        <f>IF((H19="EGG"),'ENTRY SHEET-UPS'!L19,0)</f>
        <v>0</v>
      </c>
      <c r="F19" s="301">
        <f t="shared" si="0"/>
        <v>0</v>
      </c>
      <c r="G19" s="318"/>
      <c r="H19" s="319">
        <f>'ENTRY SHEET-UPS'!O19</f>
        <v>0</v>
      </c>
    </row>
    <row r="20" spans="1:8" x14ac:dyDescent="0.25">
      <c r="A20" s="316">
        <f>'ENTRY SHEET-UPS'!B20</f>
        <v>16</v>
      </c>
      <c r="B20" s="317" t="str">
        <f>IF('ENTRY SHEET-UPS'!C20=0,"",'ENTRY SHEET-UPS'!C20)</f>
        <v>'</v>
      </c>
      <c r="C20" s="301">
        <f>IF((H20="EGG"),'ENTRY SHEET-UPS'!D20,0)</f>
        <v>0</v>
      </c>
      <c r="D20" s="301">
        <f>IF((H20="EGG"),'ENTRY SHEET-UPS'!H20,0)</f>
        <v>0</v>
      </c>
      <c r="E20" s="301">
        <f>IF((H20="EGG"),'ENTRY SHEET-UPS'!L20,0)</f>
        <v>0</v>
      </c>
      <c r="F20" s="301">
        <f t="shared" si="0"/>
        <v>0</v>
      </c>
      <c r="G20" s="318"/>
      <c r="H20" s="319">
        <f>'ENTRY SHEET-UPS'!O20</f>
        <v>0</v>
      </c>
    </row>
    <row r="21" spans="1:8" x14ac:dyDescent="0.25">
      <c r="A21" s="316">
        <f>'ENTRY SHEET-UPS'!B21</f>
        <v>17</v>
      </c>
      <c r="B21" s="317" t="str">
        <f>IF('ENTRY SHEET-UPS'!C21=0,"",'ENTRY SHEET-UPS'!C21)</f>
        <v/>
      </c>
      <c r="C21" s="301">
        <f>IF((H21="EGG"),'ENTRY SHEET-UPS'!D21,0)</f>
        <v>0</v>
      </c>
      <c r="D21" s="301">
        <f>IF((H21="EGG"),'ENTRY SHEET-UPS'!H21,0)</f>
        <v>0</v>
      </c>
      <c r="E21" s="301">
        <f>IF((H21="EGG"),'ENTRY SHEET-UPS'!L21,0)</f>
        <v>0</v>
      </c>
      <c r="F21" s="301">
        <f t="shared" si="0"/>
        <v>0</v>
      </c>
      <c r="G21" s="318"/>
      <c r="H21" s="319">
        <f>'ENTRY SHEET-UPS'!O21</f>
        <v>0</v>
      </c>
    </row>
    <row r="22" spans="1:8" x14ac:dyDescent="0.25">
      <c r="A22" s="316">
        <f>'ENTRY SHEET-UPS'!B22</f>
        <v>18</v>
      </c>
      <c r="B22" s="317" t="str">
        <f>IF('ENTRY SHEET-UPS'!C22=0,"",'ENTRY SHEET-UPS'!C22)</f>
        <v/>
      </c>
      <c r="C22" s="301">
        <f>IF((H22="EGG"),'ENTRY SHEET-UPS'!D22,0)</f>
        <v>0</v>
      </c>
      <c r="D22" s="301">
        <f>IF((H22="EGG"),'ENTRY SHEET-UPS'!H22,0)</f>
        <v>0</v>
      </c>
      <c r="E22" s="301">
        <f>IF((H22="EGG"),'ENTRY SHEET-UPS'!L22,0)</f>
        <v>0</v>
      </c>
      <c r="F22" s="301">
        <f t="shared" si="0"/>
        <v>0</v>
      </c>
      <c r="G22" s="318"/>
      <c r="H22" s="319">
        <f>'ENTRY SHEET-UPS'!O22</f>
        <v>0</v>
      </c>
    </row>
    <row r="23" spans="1:8" x14ac:dyDescent="0.25">
      <c r="A23" s="316">
        <f>'ENTRY SHEET-UPS'!B23</f>
        <v>19</v>
      </c>
      <c r="B23" s="317" t="str">
        <f>IF('ENTRY SHEET-UPS'!C23=0,"",'ENTRY SHEET-UPS'!C23)</f>
        <v>SUNDAY</v>
      </c>
      <c r="C23" s="301">
        <f>IF((H23="EGG"),'ENTRY SHEET-UPS'!D23,0)</f>
        <v>0</v>
      </c>
      <c r="D23" s="301">
        <f>IF((H23="EGG"),'ENTRY SHEET-UPS'!H23,0)</f>
        <v>0</v>
      </c>
      <c r="E23" s="301">
        <f>IF((H23="EGG"),'ENTRY SHEET-UPS'!L23,0)</f>
        <v>0</v>
      </c>
      <c r="F23" s="301">
        <f t="shared" si="0"/>
        <v>0</v>
      </c>
      <c r="G23" s="318"/>
      <c r="H23" s="319">
        <f>'ENTRY SHEET-UPS'!O23</f>
        <v>0</v>
      </c>
    </row>
    <row r="24" spans="1:8" x14ac:dyDescent="0.25">
      <c r="A24" s="316">
        <f>'ENTRY SHEET-UPS'!B24</f>
        <v>20</v>
      </c>
      <c r="B24" s="317" t="str">
        <f>IF('ENTRY SHEET-UPS'!C24=0,"",'ENTRY SHEET-UPS'!C24)</f>
        <v/>
      </c>
      <c r="C24" s="301">
        <f>IF((H24="EGG"),'ENTRY SHEET-UPS'!D24,0)</f>
        <v>0</v>
      </c>
      <c r="D24" s="301">
        <f>IF((H24="EGG"),'ENTRY SHEET-UPS'!H24,0)</f>
        <v>0</v>
      </c>
      <c r="E24" s="301">
        <f>IF((H24="EGG"),'ENTRY SHEET-UPS'!L24,0)</f>
        <v>0</v>
      </c>
      <c r="F24" s="301">
        <f t="shared" si="0"/>
        <v>0</v>
      </c>
      <c r="G24" s="318"/>
      <c r="H24" s="319">
        <f>'ENTRY SHEET-UPS'!O24</f>
        <v>0</v>
      </c>
    </row>
    <row r="25" spans="1:8" x14ac:dyDescent="0.25">
      <c r="A25" s="316">
        <f>'ENTRY SHEET-UPS'!B25</f>
        <v>21</v>
      </c>
      <c r="B25" s="317" t="str">
        <f>IF('ENTRY SHEET-UPS'!C25=0,"",'ENTRY SHEET-UPS'!C25)</f>
        <v/>
      </c>
      <c r="C25" s="301">
        <f>IF((H25="EGG"),'ENTRY SHEET-UPS'!D25,0)</f>
        <v>0</v>
      </c>
      <c r="D25" s="301">
        <f>IF((H25="EGG"),'ENTRY SHEET-UPS'!H25,0)</f>
        <v>0</v>
      </c>
      <c r="E25" s="301">
        <f>IF((H25="EGG"),'ENTRY SHEET-UPS'!L25,0)</f>
        <v>0</v>
      </c>
      <c r="F25" s="301">
        <f t="shared" si="0"/>
        <v>0</v>
      </c>
      <c r="G25" s="318"/>
      <c r="H25" s="319">
        <f>'ENTRY SHEET-UPS'!O25</f>
        <v>0</v>
      </c>
    </row>
    <row r="26" spans="1:8" x14ac:dyDescent="0.25">
      <c r="A26" s="316">
        <f>'ENTRY SHEET-UPS'!B26</f>
        <v>22</v>
      </c>
      <c r="B26" s="317" t="str">
        <f>IF('ENTRY SHEET-UPS'!C26=0,"",'ENTRY SHEET-UPS'!C26)</f>
        <v/>
      </c>
      <c r="C26" s="301">
        <f>IF((H26="EGG"),'ENTRY SHEET-UPS'!D26,0)</f>
        <v>0</v>
      </c>
      <c r="D26" s="301">
        <f>IF((H26="EGG"),'ENTRY SHEET-UPS'!H26,0)</f>
        <v>0</v>
      </c>
      <c r="E26" s="301">
        <f>IF((H26="EGG"),'ENTRY SHEET-UPS'!L26,0)</f>
        <v>0</v>
      </c>
      <c r="F26" s="301">
        <f t="shared" si="0"/>
        <v>0</v>
      </c>
      <c r="G26" s="318"/>
      <c r="H26" s="319">
        <f>'ENTRY SHEET-UPS'!O26</f>
        <v>0</v>
      </c>
    </row>
    <row r="27" spans="1:8" x14ac:dyDescent="0.25">
      <c r="A27" s="316">
        <f>'ENTRY SHEET-UPS'!B27</f>
        <v>23</v>
      </c>
      <c r="B27" s="317" t="str">
        <f>IF('ENTRY SHEET-UPS'!C27=0,"",'ENTRY SHEET-UPS'!C27)</f>
        <v/>
      </c>
      <c r="C27" s="301">
        <f>IF((H27="EGG"),'ENTRY SHEET-UPS'!D27,0)</f>
        <v>0</v>
      </c>
      <c r="D27" s="301">
        <f>IF((H27="EGG"),'ENTRY SHEET-UPS'!H27,0)</f>
        <v>0</v>
      </c>
      <c r="E27" s="301">
        <f>IF((H27="EGG"),'ENTRY SHEET-UPS'!L27,0)</f>
        <v>0</v>
      </c>
      <c r="F27" s="301">
        <f t="shared" si="0"/>
        <v>0</v>
      </c>
      <c r="G27" s="318"/>
      <c r="H27" s="319">
        <f>'ENTRY SHEET-UPS'!O27</f>
        <v>0</v>
      </c>
    </row>
    <row r="28" spans="1:8" x14ac:dyDescent="0.25">
      <c r="A28" s="316">
        <f>'ENTRY SHEET-UPS'!B28</f>
        <v>24</v>
      </c>
      <c r="B28" s="317" t="str">
        <f>IF('ENTRY SHEET-UPS'!C28=0,"",'ENTRY SHEET-UPS'!C28)</f>
        <v/>
      </c>
      <c r="C28" s="301">
        <f>IF((H28="EGG"),'ENTRY SHEET-UPS'!D28,0)</f>
        <v>0</v>
      </c>
      <c r="D28" s="301">
        <f>IF((H28="EGG"),'ENTRY SHEET-UPS'!H28,0)</f>
        <v>0</v>
      </c>
      <c r="E28" s="301">
        <f>IF((H28="EGG"),'ENTRY SHEET-UPS'!L28,0)</f>
        <v>0</v>
      </c>
      <c r="F28" s="301">
        <f t="shared" si="0"/>
        <v>0</v>
      </c>
      <c r="G28" s="318"/>
      <c r="H28" s="319">
        <f>'ENTRY SHEET-UPS'!O28</f>
        <v>0</v>
      </c>
    </row>
    <row r="29" spans="1:8" x14ac:dyDescent="0.25">
      <c r="A29" s="316">
        <f>'ENTRY SHEET-UPS'!B29</f>
        <v>25</v>
      </c>
      <c r="B29" s="317" t="str">
        <f>IF('ENTRY SHEET-UPS'!C29=0,"",'ENTRY SHEET-UPS'!C29)</f>
        <v/>
      </c>
      <c r="C29" s="301">
        <f>IF((H29="EGG"),'ENTRY SHEET-UPS'!D29,0)</f>
        <v>0</v>
      </c>
      <c r="D29" s="301">
        <f>IF((H29="EGG"),'ENTRY SHEET-UPS'!H29,0)</f>
        <v>0</v>
      </c>
      <c r="E29" s="301">
        <f>IF((H29="EGG"),'ENTRY SHEET-UPS'!L29,0)</f>
        <v>0</v>
      </c>
      <c r="F29" s="301">
        <f t="shared" si="0"/>
        <v>0</v>
      </c>
      <c r="G29" s="318"/>
      <c r="H29" s="319">
        <f>'ENTRY SHEET-UPS'!O29</f>
        <v>0</v>
      </c>
    </row>
    <row r="30" spans="1:8" x14ac:dyDescent="0.25">
      <c r="A30" s="316">
        <f>'ENTRY SHEET-UPS'!B30</f>
        <v>26</v>
      </c>
      <c r="B30" s="317" t="str">
        <f>IF('ENTRY SHEET-UPS'!C30=0,"",'ENTRY SHEET-UPS'!C30)</f>
        <v>SUNDAY</v>
      </c>
      <c r="C30" s="301">
        <f>IF((H30="EGG"),'ENTRY SHEET-UPS'!D30,0)</f>
        <v>0</v>
      </c>
      <c r="D30" s="301">
        <f>IF((H30="EGG"),'ENTRY SHEET-UPS'!H30,0)</f>
        <v>0</v>
      </c>
      <c r="E30" s="301">
        <f>IF((H30="EGG"),'ENTRY SHEET-UPS'!L30,0)</f>
        <v>0</v>
      </c>
      <c r="F30" s="301">
        <f t="shared" si="0"/>
        <v>0</v>
      </c>
      <c r="G30" s="318"/>
      <c r="H30" s="319">
        <f>'ENTRY SHEET-UPS'!O30</f>
        <v>0</v>
      </c>
    </row>
    <row r="31" spans="1:8" x14ac:dyDescent="0.25">
      <c r="A31" s="316">
        <f>'ENTRY SHEET-UPS'!B31</f>
        <v>27</v>
      </c>
      <c r="B31" s="317" t="str">
        <f>IF('ENTRY SHEET-UPS'!C31=0,"",'ENTRY SHEET-UPS'!C31)</f>
        <v/>
      </c>
      <c r="C31" s="301">
        <f>IF((H31="EGG"),'ENTRY SHEET-UPS'!D31,0)</f>
        <v>0</v>
      </c>
      <c r="D31" s="301">
        <f>IF((H31="EGG"),'ENTRY SHEET-UPS'!H31,0)</f>
        <v>0</v>
      </c>
      <c r="E31" s="301">
        <f>IF((H31="EGG"),'ENTRY SHEET-UPS'!L31,0)</f>
        <v>0</v>
      </c>
      <c r="F31" s="301">
        <f t="shared" si="0"/>
        <v>0</v>
      </c>
      <c r="G31" s="318"/>
      <c r="H31" s="319">
        <f>'ENTRY SHEET-UPS'!O31</f>
        <v>0</v>
      </c>
    </row>
    <row r="32" spans="1:8" x14ac:dyDescent="0.25">
      <c r="A32" s="316">
        <f>'ENTRY SHEET-UPS'!B32</f>
        <v>28</v>
      </c>
      <c r="B32" s="317" t="str">
        <f>IF('ENTRY SHEET-UPS'!C32=0,"",'ENTRY SHEET-UPS'!C32)</f>
        <v/>
      </c>
      <c r="C32" s="301">
        <f>IF((H32="EGG"),'ENTRY SHEET-UPS'!D32,0)</f>
        <v>0</v>
      </c>
      <c r="D32" s="301">
        <f>IF((H32="EGG"),'ENTRY SHEET-UPS'!H32,0)</f>
        <v>0</v>
      </c>
      <c r="E32" s="301">
        <f>IF((H32="EGG"),'ENTRY SHEET-UPS'!L32,0)</f>
        <v>0</v>
      </c>
      <c r="F32" s="301">
        <f t="shared" si="0"/>
        <v>0</v>
      </c>
      <c r="G32" s="318"/>
      <c r="H32" s="319">
        <f>'ENTRY SHEET-UPS'!O32</f>
        <v>0</v>
      </c>
    </row>
    <row r="33" spans="1:8" x14ac:dyDescent="0.25">
      <c r="A33" s="316">
        <f>'ENTRY SHEET-UPS'!B33</f>
        <v>29</v>
      </c>
      <c r="B33" s="317" t="str">
        <f>IF('ENTRY SHEET-UPS'!C33=0,"",'ENTRY SHEET-UPS'!C33)</f>
        <v/>
      </c>
      <c r="C33" s="301">
        <f>IF((H33="EGG"),'ENTRY SHEET-UPS'!D33,0)</f>
        <v>0</v>
      </c>
      <c r="D33" s="301">
        <f>IF((H33="EGG"),'ENTRY SHEET-UPS'!H33,0)</f>
        <v>0</v>
      </c>
      <c r="E33" s="301">
        <f>IF((H33="EGG"),'ENTRY SHEET-UPS'!L33,0)</f>
        <v>0</v>
      </c>
      <c r="F33" s="301">
        <f t="shared" si="0"/>
        <v>0</v>
      </c>
      <c r="G33" s="318"/>
      <c r="H33" s="319">
        <f>'ENTRY SHEET-UPS'!O33</f>
        <v>0</v>
      </c>
    </row>
    <row r="34" spans="1:8" x14ac:dyDescent="0.25">
      <c r="A34" s="316">
        <f>'ENTRY SHEET-UPS'!B34</f>
        <v>30</v>
      </c>
      <c r="B34" s="317" t="str">
        <f>IF('ENTRY SHEET-UPS'!C34=0,"",'ENTRY SHEET-UPS'!C34)</f>
        <v/>
      </c>
      <c r="C34" s="301">
        <f>IF((H34="EGG"),'ENTRY SHEET-UPS'!D34,0)</f>
        <v>0</v>
      </c>
      <c r="D34" s="301">
        <f>IF((H34="EGG"),'ENTRY SHEET-UPS'!H34,0)</f>
        <v>0</v>
      </c>
      <c r="E34" s="301">
        <f>IF((H34="EGG"),'ENTRY SHEET-UPS'!L34,0)</f>
        <v>0</v>
      </c>
      <c r="F34" s="301">
        <f t="shared" si="0"/>
        <v>0</v>
      </c>
      <c r="G34" s="318"/>
      <c r="H34" s="319">
        <f>'ENTRY SHEET-UPS'!O34</f>
        <v>0</v>
      </c>
    </row>
    <row r="35" spans="1:8" x14ac:dyDescent="0.25">
      <c r="A35" s="316">
        <f>'ENTRY SHEET-UPS'!B35</f>
        <v>31</v>
      </c>
      <c r="B35" s="317" t="str">
        <f>IF('ENTRY SHEET-UPS'!C35=0,"",'ENTRY SHEET-UPS'!C35)</f>
        <v/>
      </c>
      <c r="C35" s="301">
        <f>IF((H35="EGG"),'ENTRY SHEET-UPS'!D35,0)</f>
        <v>0</v>
      </c>
      <c r="D35" s="301">
        <f>IF((H35="EGG"),'ENTRY SHEET-UPS'!H35,0)</f>
        <v>0</v>
      </c>
      <c r="E35" s="301">
        <f>IF((H35="EGG"),'ENTRY SHEET-UPS'!L35,0)</f>
        <v>0</v>
      </c>
      <c r="F35" s="301">
        <f t="shared" si="0"/>
        <v>0</v>
      </c>
      <c r="G35" s="318"/>
      <c r="H35" s="319">
        <f>'ENTRY SHEET-UPS'!O35</f>
        <v>0</v>
      </c>
    </row>
    <row r="36" spans="1:8" x14ac:dyDescent="0.25">
      <c r="A36" s="316">
        <f>'ENTRY SHEET-UPS'!B36</f>
        <v>0</v>
      </c>
      <c r="B36" s="320"/>
      <c r="C36" s="303"/>
      <c r="D36" s="302">
        <f t="shared" ref="D36:E36" si="1">SUM(D5:D35)</f>
        <v>0</v>
      </c>
      <c r="E36" s="302">
        <f t="shared" si="1"/>
        <v>0</v>
      </c>
      <c r="F36" s="302">
        <f>SUM(F5:F35)</f>
        <v>0</v>
      </c>
      <c r="G36" s="302"/>
      <c r="H36" s="318"/>
    </row>
    <row r="37" spans="1:8" x14ac:dyDescent="0.25">
      <c r="A37" s="321"/>
      <c r="B37" s="303"/>
      <c r="C37" s="303"/>
      <c r="D37" s="303"/>
      <c r="E37" s="303"/>
      <c r="F37" s="303"/>
      <c r="G37" s="322"/>
      <c r="H37" s="303"/>
    </row>
    <row r="38" spans="1:8" x14ac:dyDescent="0.25">
      <c r="A38" s="323"/>
    </row>
    <row r="39" spans="1:8" ht="17.25" customHeight="1" x14ac:dyDescent="0.25">
      <c r="A39" s="412" t="s">
        <v>227</v>
      </c>
      <c r="B39" s="412"/>
      <c r="C39" s="412"/>
      <c r="D39" s="412"/>
      <c r="E39" s="412"/>
      <c r="F39" s="412"/>
      <c r="G39" s="412"/>
    </row>
    <row r="40" spans="1:8" ht="11.25" customHeight="1" x14ac:dyDescent="0.25">
      <c r="A40" s="413"/>
      <c r="B40" s="413"/>
      <c r="C40" s="329"/>
      <c r="D40" s="328"/>
      <c r="E40" s="328"/>
      <c r="F40" s="414"/>
      <c r="G40" s="413"/>
    </row>
    <row r="41" spans="1:8" x14ac:dyDescent="0.25">
      <c r="A41" s="323" t="s">
        <v>231</v>
      </c>
    </row>
    <row r="42" spans="1:8" ht="32.25" customHeight="1" x14ac:dyDescent="0.25"/>
    <row r="43" spans="1:8" ht="15.75" x14ac:dyDescent="0.25">
      <c r="A43" s="325" t="str">
        <f>"Pass Order : Sum of Rs.: " &amp;TEXT(F36,"##,##,##.00")</f>
        <v>Pass Order : Sum of Rs.: .00</v>
      </c>
      <c r="B43" s="304"/>
      <c r="C43" s="304"/>
      <c r="D43" s="304"/>
      <c r="E43" s="304"/>
      <c r="F43" s="304"/>
      <c r="G43" s="289" t="s">
        <v>93</v>
      </c>
    </row>
    <row r="44" spans="1:8" x14ac:dyDescent="0.25">
      <c r="A44" s="326" t="str">
        <f>"(Rupees "&amp;rswords(F36)&amp;")"</f>
        <v>(Rupees Rupees Nil)</v>
      </c>
      <c r="D44" s="328"/>
      <c r="E44" s="328"/>
    </row>
    <row r="45" spans="1:8" ht="55.5" customHeight="1" x14ac:dyDescent="0.25">
      <c r="A45" s="327" t="s">
        <v>228</v>
      </c>
      <c r="G45" s="289" t="s">
        <v>94</v>
      </c>
    </row>
  </sheetData>
  <sheetProtection algorithmName="SHA-512" hashValue="A2qZm6AyTxM9VTzbUCS050aaiLbGEcQk401LHLtzhLjOa1d8QxZx0rFId3FwBrukWZA0ddlvZWePBGk3VReQ5w==" saltValue="AwFpo1g83j8zpC9gMI2wXQ==" spinCount="100000" sheet="1" objects="1" scenarios="1"/>
  <mergeCells count="6">
    <mergeCell ref="A1:H1"/>
    <mergeCell ref="C3:E3"/>
    <mergeCell ref="F3:G3"/>
    <mergeCell ref="A39:G39"/>
    <mergeCell ref="A40:B40"/>
    <mergeCell ref="F40:G40"/>
  </mergeCells>
  <conditionalFormatting sqref="B5:B36 C5:H35">
    <cfRule type="cellIs" dxfId="147" priority="10" operator="equal">
      <formula>0</formula>
    </cfRule>
  </conditionalFormatting>
  <conditionalFormatting sqref="H6:H36 D6:G35 D5:H5">
    <cfRule type="expression" dxfId="146" priority="8">
      <formula>LEN($B5)&lt;&gt;0</formula>
    </cfRule>
  </conditionalFormatting>
  <conditionalFormatting sqref="F6:G35 H6:H36 D5:D35 F5:H5">
    <cfRule type="expression" dxfId="145" priority="1">
      <formula>LEN($B5)&lt;&gt;0</formula>
    </cfRule>
  </conditionalFormatting>
  <conditionalFormatting sqref="C5:C35">
    <cfRule type="expression" dxfId="144" priority="9">
      <formula>LEN($B5)&lt;&gt;0</formula>
    </cfRule>
  </conditionalFormatting>
  <conditionalFormatting sqref="E5:E35">
    <cfRule type="expression" dxfId="143" priority="7">
      <formula>LEN($B5)&lt;&gt;0</formula>
    </cfRule>
  </conditionalFormatting>
  <conditionalFormatting sqref="F6:G35 H6:H36 C5:D35 F5:H5">
    <cfRule type="expression" dxfId="142" priority="6">
      <formula>LEN($B5)&lt;&gt;0</formula>
    </cfRule>
  </conditionalFormatting>
  <conditionalFormatting sqref="E5:E35">
    <cfRule type="expression" dxfId="141" priority="5">
      <formula>LEN($B5)&lt;&gt;0</formula>
    </cfRule>
  </conditionalFormatting>
  <conditionalFormatting sqref="E5:E35">
    <cfRule type="expression" dxfId="140" priority="4">
      <formula>LEN($B5)&lt;&gt;0</formula>
    </cfRule>
  </conditionalFormatting>
  <conditionalFormatting sqref="H6:H36 D6:G35 D5:H5">
    <cfRule type="expression" dxfId="139" priority="3">
      <formula>LEN($B5)&lt;&gt;0</formula>
    </cfRule>
  </conditionalFormatting>
  <conditionalFormatting sqref="E5:E35">
    <cfRule type="expression" dxfId="138" priority="2">
      <formula>LEN($B5)&lt;&gt;0</formula>
    </cfRule>
  </conditionalFormatting>
  <pageMargins left="0.25" right="0.25" top="0.55000000000000004" bottom="0.21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M43"/>
  <sheetViews>
    <sheetView view="pageBreakPreview" zoomScaleNormal="85" zoomScaleSheetLayoutView="100" workbookViewId="0">
      <pane xSplit="1" ySplit="4" topLeftCell="B5" activePane="bottomRight" state="frozen"/>
      <selection activeCell="H44" sqref="H44"/>
      <selection pane="topRight" activeCell="H44" sqref="H44"/>
      <selection pane="bottomLeft" activeCell="H44" sqref="H44"/>
      <selection pane="bottomRight" sqref="A1:K1"/>
    </sheetView>
  </sheetViews>
  <sheetFormatPr defaultRowHeight="15" x14ac:dyDescent="0.25"/>
  <cols>
    <col min="1" max="1" width="5.7109375" style="280" customWidth="1"/>
    <col min="2" max="2" width="9.7109375" style="242" customWidth="1"/>
    <col min="3" max="3" width="6.42578125" style="242" customWidth="1"/>
    <col min="4" max="4" width="6.42578125" style="289" customWidth="1"/>
    <col min="5" max="5" width="5.7109375" style="289" bestFit="1" customWidth="1"/>
    <col min="6" max="6" width="9.85546875" style="242" customWidth="1"/>
    <col min="7" max="7" width="10.5703125" style="242" customWidth="1"/>
    <col min="8" max="8" width="10.140625" style="242" customWidth="1"/>
    <col min="9" max="10" width="9" style="242" customWidth="1"/>
    <col min="11" max="11" width="12" style="242" customWidth="1"/>
    <col min="12" max="16384" width="9.140625" style="241"/>
  </cols>
  <sheetData>
    <row r="1" spans="1:11" ht="20.25" customHeight="1" thickBot="1" x14ac:dyDescent="0.4">
      <c r="A1" s="406" t="str">
        <f>"MID-DAY MEALS BILL FOR THE MONTH OF " &amp; TEXT(MONTH,"MMMM-YYYY")</f>
        <v>MID-DAY MEALS BILL FOR THE MONTH OF January-2020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s="244" customFormat="1" ht="24" thickBot="1" x14ac:dyDescent="0.4">
      <c r="A2" s="407" t="s">
        <v>70</v>
      </c>
      <c r="B2" s="407"/>
      <c r="C2" s="242" t="str">
        <f>MANDAL</f>
        <v>XYZ</v>
      </c>
      <c r="D2" s="298"/>
      <c r="E2" s="299" t="str">
        <f>SCHOOL</f>
        <v>ZPHS ABC</v>
      </c>
      <c r="F2" s="243"/>
      <c r="G2" s="243"/>
      <c r="J2" s="243"/>
      <c r="K2" s="285" t="s">
        <v>243</v>
      </c>
    </row>
    <row r="3" spans="1:11" ht="18.75" x14ac:dyDescent="0.3">
      <c r="A3" s="415" t="str">
        <f>" NAME OF THE IA : "&amp; GROUP</f>
        <v xml:space="preserve"> NAME OF THE IA : ABCDEF</v>
      </c>
      <c r="B3" s="415"/>
      <c r="C3" s="415"/>
      <c r="D3" s="415"/>
      <c r="E3" s="415"/>
      <c r="F3" s="415"/>
      <c r="G3" s="248" t="s">
        <v>74</v>
      </c>
      <c r="H3" s="416">
        <f>ACCNO</f>
        <v>1234567900</v>
      </c>
      <c r="I3" s="416"/>
      <c r="J3" s="416"/>
      <c r="K3" s="286"/>
    </row>
    <row r="4" spans="1:11" ht="47.25" customHeight="1" x14ac:dyDescent="0.25">
      <c r="A4" s="251" t="s">
        <v>75</v>
      </c>
      <c r="B4" s="252" t="s">
        <v>229</v>
      </c>
      <c r="C4" s="253" t="s">
        <v>219</v>
      </c>
      <c r="D4" s="300" t="s">
        <v>220</v>
      </c>
      <c r="E4" s="300" t="s">
        <v>7</v>
      </c>
      <c r="F4" s="253" t="str">
        <f>"Amount in Rs.@ " &amp; COSTPERCHILDHS</f>
        <v>Amount in Rs.@ 8.18</v>
      </c>
      <c r="G4" s="254" t="s">
        <v>221</v>
      </c>
      <c r="H4" s="254" t="s">
        <v>222</v>
      </c>
      <c r="I4" s="254" t="s">
        <v>223</v>
      </c>
      <c r="J4" s="254" t="s">
        <v>224</v>
      </c>
      <c r="K4" s="255" t="s">
        <v>225</v>
      </c>
    </row>
    <row r="5" spans="1:11" x14ac:dyDescent="0.25">
      <c r="A5" s="259">
        <f>'ENTRY SHEET-UPS'!B5</f>
        <v>1</v>
      </c>
      <c r="B5" s="287" t="str">
        <f>IF('ENTRY SHEET-UPS'!C5=0,"",'ENTRY SHEET-UPS'!C5)</f>
        <v/>
      </c>
      <c r="C5" s="261">
        <f>'ENTRY SHEET-HS'!$D$5</f>
        <v>120</v>
      </c>
      <c r="D5" s="301">
        <f>'ENTRY SHEET-HS'!$H5</f>
        <v>0</v>
      </c>
      <c r="E5" s="301">
        <f>'ENTRY SHEET-HS'!$L5</f>
        <v>0</v>
      </c>
      <c r="F5" s="261">
        <f t="shared" ref="F5:F35" si="0">E5*COSTPERCHILDHS</f>
        <v>0</v>
      </c>
      <c r="G5" s="262">
        <f>HSBALANCE</f>
        <v>110</v>
      </c>
      <c r="H5" s="261">
        <f>'ENTRY SHEET-HS'!$M5</f>
        <v>0</v>
      </c>
      <c r="I5" s="262">
        <f>E5*0.15</f>
        <v>0</v>
      </c>
      <c r="J5" s="262">
        <f>G5+H5-I5</f>
        <v>110</v>
      </c>
      <c r="K5" s="288" t="str">
        <f>'ENTRY SHEET-UPS'!N5&amp;IF('ENTRY SHEET-UPS'!O5="EGG","+"&amp;'ENTRY SHEET-UPS'!O5,"")</f>
        <v/>
      </c>
    </row>
    <row r="6" spans="1:11" x14ac:dyDescent="0.25">
      <c r="A6" s="259">
        <f>'ENTRY SHEET-UPS'!B6</f>
        <v>2</v>
      </c>
      <c r="B6" s="287" t="str">
        <f>IF('ENTRY SHEET-UPS'!C6=0,"",'ENTRY SHEET-UPS'!C6)</f>
        <v/>
      </c>
      <c r="C6" s="261">
        <f>'ENTRY SHEET-HS'!$D$5</f>
        <v>120</v>
      </c>
      <c r="D6" s="301">
        <f>'ENTRY SHEET-HS'!$H6</f>
        <v>0</v>
      </c>
      <c r="E6" s="301">
        <f>'ENTRY SHEET-HS'!$L6</f>
        <v>0</v>
      </c>
      <c r="F6" s="261">
        <f t="shared" si="0"/>
        <v>0</v>
      </c>
      <c r="G6" s="262">
        <f>J5</f>
        <v>110</v>
      </c>
      <c r="H6" s="261">
        <f>'ENTRY SHEET-HS'!$M6</f>
        <v>0</v>
      </c>
      <c r="I6" s="262">
        <f t="shared" ref="I6:I35" si="1">E6*0.15</f>
        <v>0</v>
      </c>
      <c r="J6" s="261">
        <f t="shared" ref="J6:J34" si="2">G6+H6-I6</f>
        <v>110</v>
      </c>
      <c r="K6" s="288" t="str">
        <f>'ENTRY SHEET-UPS'!N6&amp;IF('ENTRY SHEET-UPS'!O6="EGG","+"&amp;'ENTRY SHEET-UPS'!O6,"")</f>
        <v/>
      </c>
    </row>
    <row r="7" spans="1:11" x14ac:dyDescent="0.25">
      <c r="A7" s="259">
        <f>'ENTRY SHEET-UPS'!B7</f>
        <v>3</v>
      </c>
      <c r="B7" s="287" t="str">
        <f>IF('ENTRY SHEET-UPS'!C7=0,"",'ENTRY SHEET-UPS'!C7)</f>
        <v/>
      </c>
      <c r="C7" s="261">
        <f>'ENTRY SHEET-HS'!$D$5</f>
        <v>120</v>
      </c>
      <c r="D7" s="301">
        <f>'ENTRY SHEET-HS'!$H7</f>
        <v>0</v>
      </c>
      <c r="E7" s="301">
        <f>'ENTRY SHEET-HS'!$L7</f>
        <v>0</v>
      </c>
      <c r="F7" s="261">
        <f t="shared" si="0"/>
        <v>0</v>
      </c>
      <c r="G7" s="262">
        <f t="shared" ref="G7:G35" si="3">J6</f>
        <v>110</v>
      </c>
      <c r="H7" s="261">
        <f>'ENTRY SHEET-HS'!$M7</f>
        <v>0</v>
      </c>
      <c r="I7" s="262">
        <f t="shared" si="1"/>
        <v>0</v>
      </c>
      <c r="J7" s="261">
        <f t="shared" si="2"/>
        <v>110</v>
      </c>
      <c r="K7" s="288" t="str">
        <f>'ENTRY SHEET-UPS'!N7&amp;IF('ENTRY SHEET-UPS'!O7="EGG","+"&amp;'ENTRY SHEET-UPS'!O7,"")</f>
        <v/>
      </c>
    </row>
    <row r="8" spans="1:11" x14ac:dyDescent="0.25">
      <c r="A8" s="259">
        <f>'ENTRY SHEET-UPS'!B8</f>
        <v>4</v>
      </c>
      <c r="B8" s="287" t="str">
        <f>IF('ENTRY SHEET-UPS'!C8=0,"",'ENTRY SHEET-UPS'!C8)</f>
        <v/>
      </c>
      <c r="C8" s="261">
        <f>'ENTRY SHEET-HS'!$D$5</f>
        <v>120</v>
      </c>
      <c r="D8" s="301">
        <f>'ENTRY SHEET-HS'!$H8</f>
        <v>0</v>
      </c>
      <c r="E8" s="301">
        <f>'ENTRY SHEET-HS'!$L8</f>
        <v>0</v>
      </c>
      <c r="F8" s="261">
        <f t="shared" si="0"/>
        <v>0</v>
      </c>
      <c r="G8" s="262">
        <f t="shared" si="3"/>
        <v>110</v>
      </c>
      <c r="H8" s="261">
        <f>'ENTRY SHEET-HS'!$M8</f>
        <v>0</v>
      </c>
      <c r="I8" s="262">
        <f t="shared" si="1"/>
        <v>0</v>
      </c>
      <c r="J8" s="261">
        <f t="shared" si="2"/>
        <v>110</v>
      </c>
      <c r="K8" s="288" t="str">
        <f>'ENTRY SHEET-UPS'!N8&amp;IF('ENTRY SHEET-UPS'!O8="EGG","+"&amp;'ENTRY SHEET-UPS'!O8,"")</f>
        <v/>
      </c>
    </row>
    <row r="9" spans="1:11" x14ac:dyDescent="0.25">
      <c r="A9" s="259">
        <f>'ENTRY SHEET-UPS'!B9</f>
        <v>5</v>
      </c>
      <c r="B9" s="287" t="str">
        <f>IF('ENTRY SHEET-UPS'!C9=0,"",'ENTRY SHEET-UPS'!C9)</f>
        <v>SUNDAY</v>
      </c>
      <c r="C9" s="261">
        <f>'ENTRY SHEET-HS'!$D$5</f>
        <v>120</v>
      </c>
      <c r="D9" s="301">
        <f>'ENTRY SHEET-HS'!$H9</f>
        <v>0</v>
      </c>
      <c r="E9" s="301">
        <f>'ENTRY SHEET-HS'!$L9</f>
        <v>0</v>
      </c>
      <c r="F9" s="261">
        <f t="shared" si="0"/>
        <v>0</v>
      </c>
      <c r="G9" s="262">
        <f t="shared" si="3"/>
        <v>110</v>
      </c>
      <c r="H9" s="261">
        <f>'ENTRY SHEET-HS'!$M9</f>
        <v>0</v>
      </c>
      <c r="I9" s="262">
        <f>E9*0.15</f>
        <v>0</v>
      </c>
      <c r="J9" s="261">
        <f t="shared" si="2"/>
        <v>110</v>
      </c>
      <c r="K9" s="288" t="str">
        <f>'ENTRY SHEET-UPS'!N9&amp;IF('ENTRY SHEET-UPS'!O9="EGG","+"&amp;'ENTRY SHEET-UPS'!O9,"")</f>
        <v/>
      </c>
    </row>
    <row r="10" spans="1:11" x14ac:dyDescent="0.25">
      <c r="A10" s="259">
        <f>'ENTRY SHEET-UPS'!B10</f>
        <v>6</v>
      </c>
      <c r="B10" s="287" t="str">
        <f>IF('ENTRY SHEET-UPS'!C10=0,"",'ENTRY SHEET-UPS'!C10)</f>
        <v/>
      </c>
      <c r="C10" s="261">
        <f>'ENTRY SHEET-HS'!$D$5</f>
        <v>120</v>
      </c>
      <c r="D10" s="301">
        <f>'ENTRY SHEET-HS'!$H10</f>
        <v>0</v>
      </c>
      <c r="E10" s="301">
        <f>'ENTRY SHEET-HS'!$L10</f>
        <v>0</v>
      </c>
      <c r="F10" s="261">
        <f t="shared" si="0"/>
        <v>0</v>
      </c>
      <c r="G10" s="262">
        <f t="shared" si="3"/>
        <v>110</v>
      </c>
      <c r="H10" s="261">
        <f>'ENTRY SHEET-HS'!$M10</f>
        <v>0</v>
      </c>
      <c r="I10" s="262">
        <f t="shared" si="1"/>
        <v>0</v>
      </c>
      <c r="J10" s="261">
        <f t="shared" si="2"/>
        <v>110</v>
      </c>
      <c r="K10" s="288" t="str">
        <f>'ENTRY SHEET-UPS'!N10&amp;IF('ENTRY SHEET-UPS'!O10="EGG","+"&amp;'ENTRY SHEET-UPS'!O10,"")</f>
        <v/>
      </c>
    </row>
    <row r="11" spans="1:11" x14ac:dyDescent="0.25">
      <c r="A11" s="259">
        <f>'ENTRY SHEET-UPS'!B11</f>
        <v>7</v>
      </c>
      <c r="B11" s="287" t="str">
        <f>IF('ENTRY SHEET-UPS'!C11=0,"",'ENTRY SHEET-UPS'!C11)</f>
        <v/>
      </c>
      <c r="C11" s="261">
        <f>'ENTRY SHEET-HS'!$D$5</f>
        <v>120</v>
      </c>
      <c r="D11" s="301">
        <f>'ENTRY SHEET-HS'!$H11</f>
        <v>0</v>
      </c>
      <c r="E11" s="301">
        <f>'ENTRY SHEET-HS'!$L11</f>
        <v>0</v>
      </c>
      <c r="F11" s="261">
        <f t="shared" si="0"/>
        <v>0</v>
      </c>
      <c r="G11" s="262">
        <f t="shared" si="3"/>
        <v>110</v>
      </c>
      <c r="H11" s="261">
        <f>'ENTRY SHEET-HS'!$M11</f>
        <v>0</v>
      </c>
      <c r="I11" s="262">
        <f t="shared" si="1"/>
        <v>0</v>
      </c>
      <c r="J11" s="261">
        <f t="shared" si="2"/>
        <v>110</v>
      </c>
      <c r="K11" s="288" t="str">
        <f>'ENTRY SHEET-UPS'!N11&amp;IF('ENTRY SHEET-UPS'!O11="EGG","+"&amp;'ENTRY SHEET-UPS'!O11,"")</f>
        <v/>
      </c>
    </row>
    <row r="12" spans="1:11" x14ac:dyDescent="0.25">
      <c r="A12" s="259">
        <f>'ENTRY SHEET-UPS'!B12</f>
        <v>8</v>
      </c>
      <c r="B12" s="287" t="str">
        <f>IF('ENTRY SHEET-UPS'!C12=0,"",'ENTRY SHEET-UPS'!C12)</f>
        <v/>
      </c>
      <c r="C12" s="261">
        <f>'ENTRY SHEET-HS'!$D$5</f>
        <v>120</v>
      </c>
      <c r="D12" s="301">
        <f>'ENTRY SHEET-HS'!$H12</f>
        <v>0</v>
      </c>
      <c r="E12" s="301">
        <f>'ENTRY SHEET-HS'!$L12</f>
        <v>0</v>
      </c>
      <c r="F12" s="261">
        <f t="shared" si="0"/>
        <v>0</v>
      </c>
      <c r="G12" s="262">
        <f t="shared" si="3"/>
        <v>110</v>
      </c>
      <c r="H12" s="261">
        <f>'ENTRY SHEET-HS'!$M12</f>
        <v>0</v>
      </c>
      <c r="I12" s="262">
        <f t="shared" si="1"/>
        <v>0</v>
      </c>
      <c r="J12" s="261">
        <f t="shared" si="2"/>
        <v>110</v>
      </c>
      <c r="K12" s="288" t="str">
        <f>'ENTRY SHEET-UPS'!N12&amp;IF('ENTRY SHEET-UPS'!O12="EGG","+"&amp;'ENTRY SHEET-UPS'!O12,"")</f>
        <v/>
      </c>
    </row>
    <row r="13" spans="1:11" x14ac:dyDescent="0.25">
      <c r="A13" s="259">
        <f>'ENTRY SHEET-UPS'!B13</f>
        <v>9</v>
      </c>
      <c r="B13" s="287" t="str">
        <f>IF('ENTRY SHEET-UPS'!C13=0,"",'ENTRY SHEET-UPS'!C13)</f>
        <v/>
      </c>
      <c r="C13" s="261">
        <f>'ENTRY SHEET-HS'!$D$5</f>
        <v>120</v>
      </c>
      <c r="D13" s="301">
        <f>'ENTRY SHEET-HS'!$H13</f>
        <v>0</v>
      </c>
      <c r="E13" s="301">
        <f>'ENTRY SHEET-HS'!$L13</f>
        <v>0</v>
      </c>
      <c r="F13" s="261">
        <f t="shared" si="0"/>
        <v>0</v>
      </c>
      <c r="G13" s="262">
        <f t="shared" si="3"/>
        <v>110</v>
      </c>
      <c r="H13" s="261">
        <f>'ENTRY SHEET-HS'!$M13</f>
        <v>0</v>
      </c>
      <c r="I13" s="262">
        <f t="shared" si="1"/>
        <v>0</v>
      </c>
      <c r="J13" s="261">
        <f t="shared" si="2"/>
        <v>110</v>
      </c>
      <c r="K13" s="288" t="str">
        <f>'ENTRY SHEET-UPS'!N13&amp;IF('ENTRY SHEET-UPS'!O13="EGG","+"&amp;'ENTRY SHEET-UPS'!O13,"")</f>
        <v/>
      </c>
    </row>
    <row r="14" spans="1:11" x14ac:dyDescent="0.25">
      <c r="A14" s="259">
        <f>'ENTRY SHEET-UPS'!B14</f>
        <v>10</v>
      </c>
      <c r="B14" s="287" t="str">
        <f>IF('ENTRY SHEET-UPS'!C14=0,"",'ENTRY SHEET-UPS'!C14)</f>
        <v/>
      </c>
      <c r="C14" s="261">
        <f>'ENTRY SHEET-HS'!$D$5</f>
        <v>120</v>
      </c>
      <c r="D14" s="301">
        <f>'ENTRY SHEET-HS'!$H14</f>
        <v>0</v>
      </c>
      <c r="E14" s="301">
        <f>'ENTRY SHEET-HS'!$L14</f>
        <v>0</v>
      </c>
      <c r="F14" s="261">
        <f t="shared" si="0"/>
        <v>0</v>
      </c>
      <c r="G14" s="262">
        <f t="shared" si="3"/>
        <v>110</v>
      </c>
      <c r="H14" s="261">
        <f>'ENTRY SHEET-HS'!$M14</f>
        <v>0</v>
      </c>
      <c r="I14" s="262">
        <f t="shared" si="1"/>
        <v>0</v>
      </c>
      <c r="J14" s="261">
        <f t="shared" si="2"/>
        <v>110</v>
      </c>
      <c r="K14" s="288" t="str">
        <f>'ENTRY SHEET-UPS'!N14&amp;IF('ENTRY SHEET-UPS'!O14="EGG","+"&amp;'ENTRY SHEET-UPS'!O14,"")</f>
        <v/>
      </c>
    </row>
    <row r="15" spans="1:11" x14ac:dyDescent="0.25">
      <c r="A15" s="259">
        <f>'ENTRY SHEET-UPS'!B15</f>
        <v>11</v>
      </c>
      <c r="B15" s="287" t="str">
        <f>IF('ENTRY SHEET-UPS'!C15=0,"",'ENTRY SHEET-UPS'!C15)</f>
        <v/>
      </c>
      <c r="C15" s="261">
        <f>'ENTRY SHEET-HS'!$D$5</f>
        <v>120</v>
      </c>
      <c r="D15" s="301">
        <f>'ENTRY SHEET-HS'!$H15</f>
        <v>0</v>
      </c>
      <c r="E15" s="301">
        <f>'ENTRY SHEET-HS'!$L15</f>
        <v>0</v>
      </c>
      <c r="F15" s="261">
        <f t="shared" si="0"/>
        <v>0</v>
      </c>
      <c r="G15" s="262">
        <f t="shared" si="3"/>
        <v>110</v>
      </c>
      <c r="H15" s="261">
        <f>'ENTRY SHEET-HS'!$M15</f>
        <v>0</v>
      </c>
      <c r="I15" s="262">
        <f t="shared" si="1"/>
        <v>0</v>
      </c>
      <c r="J15" s="261">
        <f t="shared" si="2"/>
        <v>110</v>
      </c>
      <c r="K15" s="288" t="str">
        <f>'ENTRY SHEET-UPS'!N15&amp;IF('ENTRY SHEET-UPS'!O15="EGG","+"&amp;'ENTRY SHEET-UPS'!O15,"")</f>
        <v/>
      </c>
    </row>
    <row r="16" spans="1:11" x14ac:dyDescent="0.25">
      <c r="A16" s="259">
        <f>'ENTRY SHEET-UPS'!B16</f>
        <v>12</v>
      </c>
      <c r="B16" s="287" t="str">
        <f>IF('ENTRY SHEET-UPS'!C16=0,"",'ENTRY SHEET-UPS'!C16)</f>
        <v>SUNDAY</v>
      </c>
      <c r="C16" s="261">
        <f>'ENTRY SHEET-HS'!$D$5</f>
        <v>120</v>
      </c>
      <c r="D16" s="301">
        <f>'ENTRY SHEET-HS'!$H16</f>
        <v>0</v>
      </c>
      <c r="E16" s="301">
        <f>'ENTRY SHEET-HS'!$L16</f>
        <v>0</v>
      </c>
      <c r="F16" s="261">
        <f t="shared" si="0"/>
        <v>0</v>
      </c>
      <c r="G16" s="262">
        <f t="shared" si="3"/>
        <v>110</v>
      </c>
      <c r="H16" s="261">
        <f>'ENTRY SHEET-HS'!$M16</f>
        <v>0</v>
      </c>
      <c r="I16" s="262">
        <f t="shared" si="1"/>
        <v>0</v>
      </c>
      <c r="J16" s="261">
        <f t="shared" si="2"/>
        <v>110</v>
      </c>
      <c r="K16" s="288" t="str">
        <f>'ENTRY SHEET-UPS'!N16&amp;IF('ENTRY SHEET-UPS'!O16="EGG","+"&amp;'ENTRY SHEET-UPS'!O16,"")</f>
        <v/>
      </c>
    </row>
    <row r="17" spans="1:11" x14ac:dyDescent="0.25">
      <c r="A17" s="259">
        <f>'ENTRY SHEET-UPS'!B17</f>
        <v>13</v>
      </c>
      <c r="B17" s="287" t="str">
        <f>IF('ENTRY SHEET-UPS'!C17=0,"",'ENTRY SHEET-UPS'!C17)</f>
        <v>SANKRANTHI HOLIDAYS</v>
      </c>
      <c r="C17" s="261">
        <f>'ENTRY SHEET-HS'!$D$5</f>
        <v>120</v>
      </c>
      <c r="D17" s="301">
        <f>'ENTRY SHEET-HS'!$H17</f>
        <v>0</v>
      </c>
      <c r="E17" s="301">
        <f>'ENTRY SHEET-HS'!$L17</f>
        <v>0</v>
      </c>
      <c r="F17" s="261">
        <f t="shared" si="0"/>
        <v>0</v>
      </c>
      <c r="G17" s="262">
        <f t="shared" si="3"/>
        <v>110</v>
      </c>
      <c r="H17" s="261">
        <f>'ENTRY SHEET-HS'!$M17</f>
        <v>0</v>
      </c>
      <c r="I17" s="262">
        <f t="shared" si="1"/>
        <v>0</v>
      </c>
      <c r="J17" s="261">
        <f t="shared" si="2"/>
        <v>110</v>
      </c>
      <c r="K17" s="288" t="str">
        <f>'ENTRY SHEET-UPS'!N17&amp;IF('ENTRY SHEET-UPS'!O17="EGG","+"&amp;'ENTRY SHEET-UPS'!O17,"")</f>
        <v/>
      </c>
    </row>
    <row r="18" spans="1:11" x14ac:dyDescent="0.25">
      <c r="A18" s="259">
        <f>'ENTRY SHEET-UPS'!B18</f>
        <v>14</v>
      </c>
      <c r="B18" s="287" t="str">
        <f>IF('ENTRY SHEET-UPS'!C18=0,"",'ENTRY SHEET-UPS'!C18)</f>
        <v>'</v>
      </c>
      <c r="C18" s="261">
        <f>'ENTRY SHEET-HS'!$D$5</f>
        <v>120</v>
      </c>
      <c r="D18" s="301">
        <f>'ENTRY SHEET-HS'!$H18</f>
        <v>0</v>
      </c>
      <c r="E18" s="301">
        <f>'ENTRY SHEET-HS'!$L18</f>
        <v>0</v>
      </c>
      <c r="F18" s="261">
        <f t="shared" si="0"/>
        <v>0</v>
      </c>
      <c r="G18" s="262">
        <f t="shared" si="3"/>
        <v>110</v>
      </c>
      <c r="H18" s="261">
        <f>'ENTRY SHEET-HS'!$M18</f>
        <v>0</v>
      </c>
      <c r="I18" s="262">
        <f t="shared" si="1"/>
        <v>0</v>
      </c>
      <c r="J18" s="261">
        <f t="shared" si="2"/>
        <v>110</v>
      </c>
      <c r="K18" s="288" t="str">
        <f>'ENTRY SHEET-UPS'!N18&amp;IF('ENTRY SHEET-UPS'!O18="EGG","+"&amp;'ENTRY SHEET-UPS'!O18,"")</f>
        <v/>
      </c>
    </row>
    <row r="19" spans="1:11" x14ac:dyDescent="0.25">
      <c r="A19" s="259">
        <f>'ENTRY SHEET-UPS'!B19</f>
        <v>15</v>
      </c>
      <c r="B19" s="287" t="str">
        <f>IF('ENTRY SHEET-UPS'!C19=0,"",'ENTRY SHEET-UPS'!C19)</f>
        <v>'</v>
      </c>
      <c r="C19" s="261">
        <f>'ENTRY SHEET-HS'!$D$5</f>
        <v>120</v>
      </c>
      <c r="D19" s="301">
        <f>'ENTRY SHEET-HS'!$H19</f>
        <v>0</v>
      </c>
      <c r="E19" s="301">
        <f>'ENTRY SHEET-HS'!$L19</f>
        <v>0</v>
      </c>
      <c r="F19" s="261">
        <f t="shared" si="0"/>
        <v>0</v>
      </c>
      <c r="G19" s="262">
        <f t="shared" si="3"/>
        <v>110</v>
      </c>
      <c r="H19" s="261">
        <f>'ENTRY SHEET-HS'!$M19</f>
        <v>0</v>
      </c>
      <c r="I19" s="262">
        <f t="shared" si="1"/>
        <v>0</v>
      </c>
      <c r="J19" s="261">
        <f t="shared" si="2"/>
        <v>110</v>
      </c>
      <c r="K19" s="288" t="str">
        <f>'ENTRY SHEET-UPS'!N19&amp;IF('ENTRY SHEET-UPS'!O19="EGG","+"&amp;'ENTRY SHEET-UPS'!O19,"")</f>
        <v/>
      </c>
    </row>
    <row r="20" spans="1:11" x14ac:dyDescent="0.25">
      <c r="A20" s="259">
        <f>'ENTRY SHEET-UPS'!B20</f>
        <v>16</v>
      </c>
      <c r="B20" s="287" t="str">
        <f>IF('ENTRY SHEET-UPS'!C20=0,"",'ENTRY SHEET-UPS'!C20)</f>
        <v>'</v>
      </c>
      <c r="C20" s="261">
        <f>'ENTRY SHEET-HS'!$D$5</f>
        <v>120</v>
      </c>
      <c r="D20" s="301">
        <f>'ENTRY SHEET-HS'!$H20</f>
        <v>0</v>
      </c>
      <c r="E20" s="301">
        <f>'ENTRY SHEET-HS'!$L20</f>
        <v>0</v>
      </c>
      <c r="F20" s="261">
        <f t="shared" si="0"/>
        <v>0</v>
      </c>
      <c r="G20" s="262">
        <f t="shared" si="3"/>
        <v>110</v>
      </c>
      <c r="H20" s="261">
        <f>'ENTRY SHEET-HS'!$M20</f>
        <v>0</v>
      </c>
      <c r="I20" s="262">
        <f t="shared" si="1"/>
        <v>0</v>
      </c>
      <c r="J20" s="261">
        <f t="shared" si="2"/>
        <v>110</v>
      </c>
      <c r="K20" s="288" t="str">
        <f>'ENTRY SHEET-UPS'!N20&amp;IF('ENTRY SHEET-UPS'!O20="EGG","+"&amp;'ENTRY SHEET-UPS'!O20,"")</f>
        <v/>
      </c>
    </row>
    <row r="21" spans="1:11" x14ac:dyDescent="0.25">
      <c r="A21" s="259">
        <f>'ENTRY SHEET-UPS'!B21</f>
        <v>17</v>
      </c>
      <c r="B21" s="287" t="str">
        <f>IF('ENTRY SHEET-UPS'!C21=0,"",'ENTRY SHEET-UPS'!C21)</f>
        <v/>
      </c>
      <c r="C21" s="261">
        <f>'ENTRY SHEET-HS'!$D$5</f>
        <v>120</v>
      </c>
      <c r="D21" s="301">
        <f>'ENTRY SHEET-HS'!$H21</f>
        <v>0</v>
      </c>
      <c r="E21" s="301">
        <f>'ENTRY SHEET-HS'!$L21</f>
        <v>0</v>
      </c>
      <c r="F21" s="261">
        <f t="shared" si="0"/>
        <v>0</v>
      </c>
      <c r="G21" s="262">
        <f t="shared" si="3"/>
        <v>110</v>
      </c>
      <c r="H21" s="261">
        <f>'ENTRY SHEET-HS'!$M21</f>
        <v>0</v>
      </c>
      <c r="I21" s="262">
        <f t="shared" si="1"/>
        <v>0</v>
      </c>
      <c r="J21" s="261">
        <f t="shared" si="2"/>
        <v>110</v>
      </c>
      <c r="K21" s="288" t="str">
        <f>'ENTRY SHEET-UPS'!N21&amp;IF('ENTRY SHEET-UPS'!O21="EGG","+"&amp;'ENTRY SHEET-UPS'!O21,"")</f>
        <v/>
      </c>
    </row>
    <row r="22" spans="1:11" x14ac:dyDescent="0.25">
      <c r="A22" s="259">
        <f>'ENTRY SHEET-UPS'!B22</f>
        <v>18</v>
      </c>
      <c r="B22" s="287" t="str">
        <f>IF('ENTRY SHEET-UPS'!C22=0,"",'ENTRY SHEET-UPS'!C22)</f>
        <v/>
      </c>
      <c r="C22" s="261">
        <f>'ENTRY SHEET-HS'!$D$5</f>
        <v>120</v>
      </c>
      <c r="D22" s="301">
        <f>'ENTRY SHEET-HS'!$H22</f>
        <v>0</v>
      </c>
      <c r="E22" s="301">
        <f>'ENTRY SHEET-HS'!$L22</f>
        <v>0</v>
      </c>
      <c r="F22" s="261">
        <f t="shared" si="0"/>
        <v>0</v>
      </c>
      <c r="G22" s="262">
        <f t="shared" si="3"/>
        <v>110</v>
      </c>
      <c r="H22" s="261">
        <f>'ENTRY SHEET-HS'!$M22</f>
        <v>0</v>
      </c>
      <c r="I22" s="262">
        <f t="shared" si="1"/>
        <v>0</v>
      </c>
      <c r="J22" s="261">
        <f t="shared" si="2"/>
        <v>110</v>
      </c>
      <c r="K22" s="288" t="str">
        <f>'ENTRY SHEET-UPS'!N22&amp;IF('ENTRY SHEET-UPS'!O22="EGG","+"&amp;'ENTRY SHEET-UPS'!O22,"")</f>
        <v/>
      </c>
    </row>
    <row r="23" spans="1:11" x14ac:dyDescent="0.25">
      <c r="A23" s="259">
        <f>'ENTRY SHEET-UPS'!B23</f>
        <v>19</v>
      </c>
      <c r="B23" s="287" t="str">
        <f>IF('ENTRY SHEET-UPS'!C23=0,"",'ENTRY SHEET-UPS'!C23)</f>
        <v>SUNDAY</v>
      </c>
      <c r="C23" s="261">
        <f>'ENTRY SHEET-HS'!$D$5</f>
        <v>120</v>
      </c>
      <c r="D23" s="301">
        <f>'ENTRY SHEET-HS'!$H23</f>
        <v>0</v>
      </c>
      <c r="E23" s="301">
        <f>'ENTRY SHEET-HS'!$L23</f>
        <v>0</v>
      </c>
      <c r="F23" s="261">
        <f t="shared" si="0"/>
        <v>0</v>
      </c>
      <c r="G23" s="262">
        <f t="shared" si="3"/>
        <v>110</v>
      </c>
      <c r="H23" s="261">
        <f>'ENTRY SHEET-HS'!$M23</f>
        <v>0</v>
      </c>
      <c r="I23" s="262">
        <f t="shared" si="1"/>
        <v>0</v>
      </c>
      <c r="J23" s="261">
        <f t="shared" si="2"/>
        <v>110</v>
      </c>
      <c r="K23" s="288" t="str">
        <f>'ENTRY SHEET-UPS'!N23&amp;IF('ENTRY SHEET-UPS'!O23="EGG","+"&amp;'ENTRY SHEET-UPS'!O23,"")</f>
        <v/>
      </c>
    </row>
    <row r="24" spans="1:11" x14ac:dyDescent="0.25">
      <c r="A24" s="259">
        <f>'ENTRY SHEET-UPS'!B24</f>
        <v>20</v>
      </c>
      <c r="B24" s="287" t="str">
        <f>IF('ENTRY SHEET-UPS'!C24=0,"",'ENTRY SHEET-UPS'!C24)</f>
        <v/>
      </c>
      <c r="C24" s="261">
        <f>'ENTRY SHEET-HS'!$D$5</f>
        <v>120</v>
      </c>
      <c r="D24" s="301">
        <f>'ENTRY SHEET-HS'!$H24</f>
        <v>0</v>
      </c>
      <c r="E24" s="301">
        <f>'ENTRY SHEET-HS'!$L24</f>
        <v>0</v>
      </c>
      <c r="F24" s="261">
        <f t="shared" si="0"/>
        <v>0</v>
      </c>
      <c r="G24" s="262">
        <f t="shared" si="3"/>
        <v>110</v>
      </c>
      <c r="H24" s="261">
        <f>'ENTRY SHEET-HS'!$M24</f>
        <v>0</v>
      </c>
      <c r="I24" s="262">
        <f t="shared" si="1"/>
        <v>0</v>
      </c>
      <c r="J24" s="261">
        <f t="shared" si="2"/>
        <v>110</v>
      </c>
      <c r="K24" s="288" t="str">
        <f>'ENTRY SHEET-UPS'!N24&amp;IF('ENTRY SHEET-UPS'!O24="EGG","+"&amp;'ENTRY SHEET-UPS'!O24,"")</f>
        <v/>
      </c>
    </row>
    <row r="25" spans="1:11" x14ac:dyDescent="0.25">
      <c r="A25" s="259">
        <f>'ENTRY SHEET-UPS'!B25</f>
        <v>21</v>
      </c>
      <c r="B25" s="287" t="str">
        <f>IF('ENTRY SHEET-UPS'!C25=0,"",'ENTRY SHEET-UPS'!C25)</f>
        <v/>
      </c>
      <c r="C25" s="261">
        <f>'ENTRY SHEET-HS'!$D$5</f>
        <v>120</v>
      </c>
      <c r="D25" s="301">
        <f>'ENTRY SHEET-HS'!$H25</f>
        <v>0</v>
      </c>
      <c r="E25" s="301">
        <f>'ENTRY SHEET-HS'!$L25</f>
        <v>0</v>
      </c>
      <c r="F25" s="261">
        <f t="shared" si="0"/>
        <v>0</v>
      </c>
      <c r="G25" s="262">
        <f t="shared" si="3"/>
        <v>110</v>
      </c>
      <c r="H25" s="261">
        <f>'ENTRY SHEET-HS'!$M25</f>
        <v>0</v>
      </c>
      <c r="I25" s="262">
        <f t="shared" si="1"/>
        <v>0</v>
      </c>
      <c r="J25" s="261">
        <f t="shared" si="2"/>
        <v>110</v>
      </c>
      <c r="K25" s="288" t="str">
        <f>'ENTRY SHEET-UPS'!N25&amp;IF('ENTRY SHEET-UPS'!O25="EGG","+"&amp;'ENTRY SHEET-UPS'!O25,"")</f>
        <v/>
      </c>
    </row>
    <row r="26" spans="1:11" x14ac:dyDescent="0.25">
      <c r="A26" s="259">
        <f>'ENTRY SHEET-UPS'!B26</f>
        <v>22</v>
      </c>
      <c r="B26" s="287" t="str">
        <f>IF('ENTRY SHEET-UPS'!C26=0,"",'ENTRY SHEET-UPS'!C26)</f>
        <v/>
      </c>
      <c r="C26" s="261">
        <f>'ENTRY SHEET-HS'!$D$5</f>
        <v>120</v>
      </c>
      <c r="D26" s="301">
        <f>'ENTRY SHEET-HS'!$H26</f>
        <v>0</v>
      </c>
      <c r="E26" s="301">
        <f>'ENTRY SHEET-HS'!$L26</f>
        <v>0</v>
      </c>
      <c r="F26" s="261">
        <f t="shared" si="0"/>
        <v>0</v>
      </c>
      <c r="G26" s="262">
        <f t="shared" si="3"/>
        <v>110</v>
      </c>
      <c r="H26" s="261">
        <f>'ENTRY SHEET-HS'!$M26</f>
        <v>0</v>
      </c>
      <c r="I26" s="262">
        <f t="shared" si="1"/>
        <v>0</v>
      </c>
      <c r="J26" s="261">
        <f t="shared" si="2"/>
        <v>110</v>
      </c>
      <c r="K26" s="288" t="str">
        <f>'ENTRY SHEET-UPS'!N26&amp;IF('ENTRY SHEET-UPS'!O26="EGG","+"&amp;'ENTRY SHEET-UPS'!O26,"")</f>
        <v/>
      </c>
    </row>
    <row r="27" spans="1:11" x14ac:dyDescent="0.25">
      <c r="A27" s="259">
        <f>'ENTRY SHEET-UPS'!B27</f>
        <v>23</v>
      </c>
      <c r="B27" s="287" t="str">
        <f>IF('ENTRY SHEET-UPS'!C27=0,"",'ENTRY SHEET-UPS'!C27)</f>
        <v/>
      </c>
      <c r="C27" s="261">
        <f>'ENTRY SHEET-HS'!$D$5</f>
        <v>120</v>
      </c>
      <c r="D27" s="301">
        <f>'ENTRY SHEET-HS'!$H27</f>
        <v>0</v>
      </c>
      <c r="E27" s="301">
        <f>'ENTRY SHEET-HS'!$L27</f>
        <v>0</v>
      </c>
      <c r="F27" s="261">
        <f t="shared" si="0"/>
        <v>0</v>
      </c>
      <c r="G27" s="262">
        <f t="shared" si="3"/>
        <v>110</v>
      </c>
      <c r="H27" s="261">
        <f>'ENTRY SHEET-HS'!$M27</f>
        <v>0</v>
      </c>
      <c r="I27" s="262">
        <f t="shared" si="1"/>
        <v>0</v>
      </c>
      <c r="J27" s="261">
        <f t="shared" si="2"/>
        <v>110</v>
      </c>
      <c r="K27" s="288" t="str">
        <f>'ENTRY SHEET-UPS'!N27&amp;IF('ENTRY SHEET-UPS'!O27="EGG","+"&amp;'ENTRY SHEET-UPS'!O27,"")</f>
        <v/>
      </c>
    </row>
    <row r="28" spans="1:11" x14ac:dyDescent="0.25">
      <c r="A28" s="259">
        <f>'ENTRY SHEET-UPS'!B28</f>
        <v>24</v>
      </c>
      <c r="B28" s="287" t="str">
        <f>IF('ENTRY SHEET-UPS'!C28=0,"",'ENTRY SHEET-UPS'!C28)</f>
        <v/>
      </c>
      <c r="C28" s="261">
        <f>'ENTRY SHEET-HS'!$D$5</f>
        <v>120</v>
      </c>
      <c r="D28" s="301">
        <f>'ENTRY SHEET-HS'!$H28</f>
        <v>0</v>
      </c>
      <c r="E28" s="301">
        <f>'ENTRY SHEET-HS'!$L28</f>
        <v>0</v>
      </c>
      <c r="F28" s="261">
        <f t="shared" si="0"/>
        <v>0</v>
      </c>
      <c r="G28" s="262">
        <f t="shared" si="3"/>
        <v>110</v>
      </c>
      <c r="H28" s="261">
        <f>'ENTRY SHEET-HS'!$M28</f>
        <v>0</v>
      </c>
      <c r="I28" s="262">
        <f t="shared" si="1"/>
        <v>0</v>
      </c>
      <c r="J28" s="261">
        <f t="shared" si="2"/>
        <v>110</v>
      </c>
      <c r="K28" s="288" t="str">
        <f>'ENTRY SHEET-UPS'!N28&amp;IF('ENTRY SHEET-UPS'!O28="EGG","+"&amp;'ENTRY SHEET-UPS'!O28,"")</f>
        <v/>
      </c>
    </row>
    <row r="29" spans="1:11" x14ac:dyDescent="0.25">
      <c r="A29" s="259">
        <f>'ENTRY SHEET-UPS'!B29</f>
        <v>25</v>
      </c>
      <c r="B29" s="287" t="str">
        <f>IF('ENTRY SHEET-UPS'!C29=0,"",'ENTRY SHEET-UPS'!C29)</f>
        <v/>
      </c>
      <c r="C29" s="261">
        <f>'ENTRY SHEET-HS'!$D$5</f>
        <v>120</v>
      </c>
      <c r="D29" s="301">
        <f>'ENTRY SHEET-HS'!$H29</f>
        <v>0</v>
      </c>
      <c r="E29" s="301">
        <f>'ENTRY SHEET-HS'!$L29</f>
        <v>0</v>
      </c>
      <c r="F29" s="261">
        <f t="shared" si="0"/>
        <v>0</v>
      </c>
      <c r="G29" s="262">
        <f t="shared" si="3"/>
        <v>110</v>
      </c>
      <c r="H29" s="261">
        <f>'ENTRY SHEET-HS'!$M29</f>
        <v>0</v>
      </c>
      <c r="I29" s="262">
        <f t="shared" si="1"/>
        <v>0</v>
      </c>
      <c r="J29" s="261">
        <f t="shared" si="2"/>
        <v>110</v>
      </c>
      <c r="K29" s="288" t="str">
        <f>'ENTRY SHEET-UPS'!N29&amp;IF('ENTRY SHEET-UPS'!O29="EGG","+"&amp;'ENTRY SHEET-UPS'!O29,"")</f>
        <v/>
      </c>
    </row>
    <row r="30" spans="1:11" x14ac:dyDescent="0.25">
      <c r="A30" s="259">
        <f>'ENTRY SHEET-UPS'!B30</f>
        <v>26</v>
      </c>
      <c r="B30" s="287" t="str">
        <f>IF('ENTRY SHEET-UPS'!C30=0,"",'ENTRY SHEET-UPS'!C30)</f>
        <v>SUNDAY</v>
      </c>
      <c r="C30" s="261">
        <f>'ENTRY SHEET-HS'!$D$5</f>
        <v>120</v>
      </c>
      <c r="D30" s="301">
        <f>'ENTRY SHEET-HS'!$H30</f>
        <v>0</v>
      </c>
      <c r="E30" s="301">
        <f>'ENTRY SHEET-HS'!$L30</f>
        <v>0</v>
      </c>
      <c r="F30" s="261">
        <f t="shared" si="0"/>
        <v>0</v>
      </c>
      <c r="G30" s="262">
        <f t="shared" si="3"/>
        <v>110</v>
      </c>
      <c r="H30" s="261">
        <f>'ENTRY SHEET-HS'!$M30</f>
        <v>0</v>
      </c>
      <c r="I30" s="262">
        <f t="shared" si="1"/>
        <v>0</v>
      </c>
      <c r="J30" s="261">
        <f t="shared" si="2"/>
        <v>110</v>
      </c>
      <c r="K30" s="288" t="str">
        <f>'ENTRY SHEET-UPS'!N30&amp;IF('ENTRY SHEET-UPS'!O30="EGG","+"&amp;'ENTRY SHEET-UPS'!O30,"")</f>
        <v/>
      </c>
    </row>
    <row r="31" spans="1:11" x14ac:dyDescent="0.25">
      <c r="A31" s="259">
        <f>'ENTRY SHEET-UPS'!B31</f>
        <v>27</v>
      </c>
      <c r="B31" s="287" t="str">
        <f>IF('ENTRY SHEET-UPS'!C31=0,"",'ENTRY SHEET-UPS'!C31)</f>
        <v/>
      </c>
      <c r="C31" s="261">
        <f>'ENTRY SHEET-HS'!$D$5</f>
        <v>120</v>
      </c>
      <c r="D31" s="301">
        <f>'ENTRY SHEET-HS'!$H31</f>
        <v>0</v>
      </c>
      <c r="E31" s="301">
        <f>'ENTRY SHEET-HS'!$L31</f>
        <v>0</v>
      </c>
      <c r="F31" s="261">
        <f t="shared" si="0"/>
        <v>0</v>
      </c>
      <c r="G31" s="262">
        <f t="shared" si="3"/>
        <v>110</v>
      </c>
      <c r="H31" s="261">
        <f>'ENTRY SHEET-HS'!$M31</f>
        <v>0</v>
      </c>
      <c r="I31" s="262">
        <f t="shared" si="1"/>
        <v>0</v>
      </c>
      <c r="J31" s="261">
        <f t="shared" si="2"/>
        <v>110</v>
      </c>
      <c r="K31" s="288" t="str">
        <f>'ENTRY SHEET-UPS'!N31&amp;IF('ENTRY SHEET-UPS'!O31="EGG","+"&amp;'ENTRY SHEET-UPS'!O31,"")</f>
        <v/>
      </c>
    </row>
    <row r="32" spans="1:11" x14ac:dyDescent="0.25">
      <c r="A32" s="259">
        <f>'ENTRY SHEET-UPS'!B32</f>
        <v>28</v>
      </c>
      <c r="B32" s="287" t="str">
        <f>IF('ENTRY SHEET-UPS'!C32=0,"",'ENTRY SHEET-UPS'!C32)</f>
        <v/>
      </c>
      <c r="C32" s="261">
        <f>'ENTRY SHEET-HS'!$D$5</f>
        <v>120</v>
      </c>
      <c r="D32" s="301">
        <f>'ENTRY SHEET-HS'!$H32</f>
        <v>0</v>
      </c>
      <c r="E32" s="301">
        <f>'ENTRY SHEET-HS'!$L32</f>
        <v>0</v>
      </c>
      <c r="F32" s="261">
        <f t="shared" si="0"/>
        <v>0</v>
      </c>
      <c r="G32" s="262">
        <f t="shared" si="3"/>
        <v>110</v>
      </c>
      <c r="H32" s="261">
        <f>'ENTRY SHEET-HS'!$M32</f>
        <v>0</v>
      </c>
      <c r="I32" s="262">
        <f t="shared" si="1"/>
        <v>0</v>
      </c>
      <c r="J32" s="261">
        <f t="shared" si="2"/>
        <v>110</v>
      </c>
      <c r="K32" s="288" t="str">
        <f>'ENTRY SHEET-UPS'!N32&amp;IF('ENTRY SHEET-UPS'!O32="EGG","+"&amp;'ENTRY SHEET-UPS'!O32,"")</f>
        <v/>
      </c>
    </row>
    <row r="33" spans="1:13" ht="19.5" customHeight="1" x14ac:dyDescent="0.25">
      <c r="A33" s="259">
        <f>'ENTRY SHEET-UPS'!B33</f>
        <v>29</v>
      </c>
      <c r="B33" s="287" t="str">
        <f>IF('ENTRY SHEET-UPS'!C33=0,"",'ENTRY SHEET-UPS'!C33)</f>
        <v/>
      </c>
      <c r="C33" s="261">
        <f>'ENTRY SHEET-HS'!$D$5</f>
        <v>120</v>
      </c>
      <c r="D33" s="301">
        <f>'ENTRY SHEET-HS'!$H33</f>
        <v>0</v>
      </c>
      <c r="E33" s="301">
        <f>'ENTRY SHEET-HS'!$L33</f>
        <v>0</v>
      </c>
      <c r="F33" s="261">
        <f t="shared" si="0"/>
        <v>0</v>
      </c>
      <c r="G33" s="262">
        <f t="shared" si="3"/>
        <v>110</v>
      </c>
      <c r="H33" s="261">
        <f>'ENTRY SHEET-HS'!$M33</f>
        <v>0</v>
      </c>
      <c r="I33" s="262">
        <f t="shared" si="1"/>
        <v>0</v>
      </c>
      <c r="J33" s="261">
        <f t="shared" si="2"/>
        <v>110</v>
      </c>
      <c r="K33" s="288" t="str">
        <f>'ENTRY SHEET-UPS'!N33&amp;IF('ENTRY SHEET-UPS'!O33="EGG","+"&amp;'ENTRY SHEET-UPS'!O33,"")</f>
        <v/>
      </c>
    </row>
    <row r="34" spans="1:13" x14ac:dyDescent="0.25">
      <c r="A34" s="259">
        <f>'ENTRY SHEET-UPS'!B34</f>
        <v>30</v>
      </c>
      <c r="B34" s="287" t="str">
        <f>IF('ENTRY SHEET-UPS'!C34=0,"",'ENTRY SHEET-UPS'!C34)</f>
        <v/>
      </c>
      <c r="C34" s="261">
        <f>'ENTRY SHEET-HS'!$D$5</f>
        <v>120</v>
      </c>
      <c r="D34" s="301">
        <f>'ENTRY SHEET-HS'!$H34</f>
        <v>0</v>
      </c>
      <c r="E34" s="301">
        <f>'ENTRY SHEET-HS'!$L34</f>
        <v>0</v>
      </c>
      <c r="F34" s="261">
        <f t="shared" si="0"/>
        <v>0</v>
      </c>
      <c r="G34" s="262">
        <f t="shared" si="3"/>
        <v>110</v>
      </c>
      <c r="H34" s="261">
        <f>'ENTRY SHEET-HS'!$M34</f>
        <v>0</v>
      </c>
      <c r="I34" s="262">
        <f t="shared" si="1"/>
        <v>0</v>
      </c>
      <c r="J34" s="261">
        <f t="shared" si="2"/>
        <v>110</v>
      </c>
      <c r="K34" s="288" t="str">
        <f>'ENTRY SHEET-UPS'!N34&amp;IF('ENTRY SHEET-UPS'!O34="EGG","+"&amp;'ENTRY SHEET-UPS'!O34,"")</f>
        <v/>
      </c>
    </row>
    <row r="35" spans="1:13" x14ac:dyDescent="0.25">
      <c r="A35" s="259">
        <f>'ENTRY SHEET-UPS'!B35</f>
        <v>31</v>
      </c>
      <c r="B35" s="287" t="str">
        <f>IF('ENTRY SHEET-UPS'!C35=0,"",'ENTRY SHEET-UPS'!C35)</f>
        <v/>
      </c>
      <c r="C35" s="261">
        <f>'ENTRY SHEET-HS'!$D$5</f>
        <v>120</v>
      </c>
      <c r="D35" s="301">
        <f>'ENTRY SHEET-HS'!$H35</f>
        <v>0</v>
      </c>
      <c r="E35" s="301">
        <f>'ENTRY SHEET-HS'!$L35</f>
        <v>0</v>
      </c>
      <c r="F35" s="261">
        <f t="shared" si="0"/>
        <v>0</v>
      </c>
      <c r="G35" s="262">
        <f t="shared" si="3"/>
        <v>110</v>
      </c>
      <c r="H35" s="261">
        <f>'ENTRY SHEET-HS'!$M35</f>
        <v>0</v>
      </c>
      <c r="I35" s="262">
        <f t="shared" si="1"/>
        <v>0</v>
      </c>
      <c r="J35" s="262">
        <f>G35+H35-I35</f>
        <v>110</v>
      </c>
      <c r="K35" s="288" t="str">
        <f>'ENTRY SHEET-UPS'!N35&amp;IF('ENTRY SHEET-UPS'!O35="EGG","+"&amp;'ENTRY SHEET-UPS'!O35,"")</f>
        <v/>
      </c>
    </row>
    <row r="36" spans="1:13" x14ac:dyDescent="0.25">
      <c r="A36" s="259"/>
      <c r="B36" s="270"/>
      <c r="C36" s="271"/>
      <c r="D36" s="301">
        <f>'ENTRY SHEET-HS'!$H36</f>
        <v>0</v>
      </c>
      <c r="E36" s="301">
        <f>'ENTRY SHEET-HS'!$L36</f>
        <v>0</v>
      </c>
      <c r="F36" s="333">
        <f>SUM(F5:F35)</f>
        <v>0</v>
      </c>
      <c r="G36" s="262">
        <f>G35</f>
        <v>110</v>
      </c>
      <c r="H36" s="262">
        <f>H35</f>
        <v>0</v>
      </c>
      <c r="I36" s="263">
        <f>SUM(I5:I35)</f>
        <v>0</v>
      </c>
      <c r="J36" s="272"/>
      <c r="K36" s="264"/>
    </row>
    <row r="37" spans="1:13" x14ac:dyDescent="0.25">
      <c r="A37" s="274"/>
      <c r="B37" s="271"/>
      <c r="C37" s="271"/>
      <c r="D37" s="303"/>
      <c r="E37" s="303"/>
      <c r="F37" s="271"/>
      <c r="G37" s="275"/>
      <c r="H37" s="261"/>
      <c r="I37" s="276"/>
      <c r="J37" s="261"/>
      <c r="K37" s="271"/>
    </row>
    <row r="38" spans="1:13" ht="28.5" customHeight="1" x14ac:dyDescent="0.25">
      <c r="A38" s="405" t="s">
        <v>227</v>
      </c>
      <c r="B38" s="405"/>
      <c r="C38" s="405"/>
      <c r="D38" s="405"/>
      <c r="E38" s="405"/>
      <c r="F38" s="405"/>
      <c r="G38" s="405"/>
      <c r="H38" s="405"/>
      <c r="I38" s="405"/>
      <c r="J38" s="278" t="str">
        <f>HSRICE &amp; " KG"</f>
        <v>200 KG</v>
      </c>
    </row>
    <row r="39" spans="1:13" ht="18" customHeight="1" x14ac:dyDescent="0.25">
      <c r="A39" s="279" t="s">
        <v>231</v>
      </c>
      <c r="I39" s="241"/>
    </row>
    <row r="40" spans="1:13" ht="37.5" customHeight="1" x14ac:dyDescent="0.25">
      <c r="I40" s="242" t="s">
        <v>93</v>
      </c>
    </row>
    <row r="41" spans="1:13" ht="18.75" x14ac:dyDescent="0.25">
      <c r="A41" s="281" t="str">
        <f>"Pass Order : Sum of Rs.: " &amp;TEXT(F36,"##,##,##.00")</f>
        <v>Pass Order : Sum of Rs.: .00</v>
      </c>
      <c r="B41" s="282"/>
      <c r="C41" s="282"/>
      <c r="D41" s="304"/>
      <c r="E41" s="304"/>
      <c r="F41" s="282"/>
      <c r="L41" s="242"/>
      <c r="M41" s="242"/>
    </row>
    <row r="42" spans="1:13" x14ac:dyDescent="0.25">
      <c r="A42" s="283" t="str">
        <f>"(Rupees "&amp;rswords(F36)&amp;")"</f>
        <v>(Rupees Rupees Nil)</v>
      </c>
      <c r="D42" s="305"/>
      <c r="E42" s="305"/>
      <c r="L42" s="242"/>
      <c r="M42" s="242"/>
    </row>
    <row r="43" spans="1:13" ht="55.5" customHeight="1" x14ac:dyDescent="0.25">
      <c r="A43" s="284" t="s">
        <v>228</v>
      </c>
      <c r="I43" s="241" t="s">
        <v>94</v>
      </c>
      <c r="L43" s="242"/>
      <c r="M43" s="242"/>
    </row>
  </sheetData>
  <sheetProtection algorithmName="SHA-512" hashValue="/Na+FCj51lwZi3VrSHHuwPybrxyEFEq7g/ewe2N2L+auOs7uYY/vQyMIi3AezZWRm5tk/JZ8wtQmK/1LXXTbeg==" saltValue="UP4K5oRIrIezypwbqCLsPw==" spinCount="100000" sheet="1" objects="1" scenarios="1"/>
  <mergeCells count="5">
    <mergeCell ref="A1:K1"/>
    <mergeCell ref="A38:I38"/>
    <mergeCell ref="A3:F3"/>
    <mergeCell ref="H3:J3"/>
    <mergeCell ref="A2:B2"/>
  </mergeCells>
  <conditionalFormatting sqref="B5:B35">
    <cfRule type="cellIs" dxfId="137" priority="233" operator="equal">
      <formula>0</formula>
    </cfRule>
  </conditionalFormatting>
  <conditionalFormatting sqref="J6:J35 H37 D5:J5 J37 D6:E36 F6:H35">
    <cfRule type="expression" dxfId="136" priority="113">
      <formula>LEN($B5)&lt;&gt;0</formula>
    </cfRule>
  </conditionalFormatting>
  <conditionalFormatting sqref="F5:J5 J6:J35 H37 J37 D5:D36 F6:H35">
    <cfRule type="expression" dxfId="135" priority="45">
      <formula>LEN($B5)&lt;&gt;0</formula>
    </cfRule>
  </conditionalFormatting>
  <conditionalFormatting sqref="C5:C35">
    <cfRule type="expression" dxfId="134" priority="131">
      <formula>LEN($B5)&lt;&gt;0</formula>
    </cfRule>
  </conditionalFormatting>
  <conditionalFormatting sqref="G6:G35 E5:E36">
    <cfRule type="expression" dxfId="133" priority="101">
      <formula>LEN($B5)&lt;&gt;0</formula>
    </cfRule>
  </conditionalFormatting>
  <conditionalFormatting sqref="F5:J5 J6:J35 H37 C5:D5 J37 C6:C35 D6:D36 F6:H35">
    <cfRule type="expression" dxfId="132" priority="94">
      <formula>LEN($B5)&lt;&gt;0</formula>
    </cfRule>
  </conditionalFormatting>
  <conditionalFormatting sqref="G6:G35 E5:E36">
    <cfRule type="expression" dxfId="131" priority="76">
      <formula>LEN($B5)&lt;&gt;0</formula>
    </cfRule>
  </conditionalFormatting>
  <conditionalFormatting sqref="G6:G35 E5:E36">
    <cfRule type="expression" dxfId="130" priority="64">
      <formula>LEN($B5)&lt;&gt;0</formula>
    </cfRule>
  </conditionalFormatting>
  <conditionalFormatting sqref="J6:J35 H37 D5:J5 J37 D6:E36 F6:H35">
    <cfRule type="expression" dxfId="129" priority="57">
      <formula>LEN($B5)&lt;&gt;0</formula>
    </cfRule>
  </conditionalFormatting>
  <conditionalFormatting sqref="G6:G35 E5:E36">
    <cfRule type="expression" dxfId="128" priority="48">
      <formula>LEN($B5)&lt;&gt;0</formula>
    </cfRule>
  </conditionalFormatting>
  <conditionalFormatting sqref="K5:K35">
    <cfRule type="expression" dxfId="127" priority="33">
      <formula>LEN($B5)&lt;&gt;0</formula>
    </cfRule>
  </conditionalFormatting>
  <conditionalFormatting sqref="K5:K35">
    <cfRule type="expression" dxfId="126" priority="30">
      <formula>LEN($B5)&lt;&gt;0</formula>
    </cfRule>
  </conditionalFormatting>
  <conditionalFormatting sqref="K5:K35">
    <cfRule type="expression" dxfId="125" priority="32">
      <formula>LEN($B5)&lt;&gt;0</formula>
    </cfRule>
  </conditionalFormatting>
  <conditionalFormatting sqref="K5:K35">
    <cfRule type="expression" dxfId="124" priority="31">
      <formula>LEN($B5)&lt;&gt;0</formula>
    </cfRule>
  </conditionalFormatting>
  <conditionalFormatting sqref="I6:I35">
    <cfRule type="expression" dxfId="123" priority="29">
      <formula>LEN($B6)&lt;&gt;0</formula>
    </cfRule>
  </conditionalFormatting>
  <conditionalFormatting sqref="I6:I35">
    <cfRule type="expression" dxfId="122" priority="26">
      <formula>LEN($B6)&lt;&gt;0</formula>
    </cfRule>
  </conditionalFormatting>
  <conditionalFormatting sqref="I6:I35">
    <cfRule type="expression" dxfId="121" priority="28">
      <formula>LEN($B6)&lt;&gt;0</formula>
    </cfRule>
  </conditionalFormatting>
  <conditionalFormatting sqref="I6:I35">
    <cfRule type="expression" dxfId="120" priority="27">
      <formula>LEN($B6)&lt;&gt;0</formula>
    </cfRule>
  </conditionalFormatting>
  <conditionalFormatting sqref="B36">
    <cfRule type="cellIs" dxfId="119" priority="25" operator="equal">
      <formula>0</formula>
    </cfRule>
  </conditionalFormatting>
  <conditionalFormatting sqref="J36 G36:H36">
    <cfRule type="expression" dxfId="118" priority="24">
      <formula>LEN($B36)&lt;&gt;0</formula>
    </cfRule>
  </conditionalFormatting>
  <conditionalFormatting sqref="J36 G36:H36">
    <cfRule type="expression" dxfId="117" priority="17">
      <formula>LEN($B36)&lt;&gt;0</formula>
    </cfRule>
  </conditionalFormatting>
  <conditionalFormatting sqref="G36:H36">
    <cfRule type="expression" dxfId="116" priority="23">
      <formula>LEN($B36)&lt;&gt;0</formula>
    </cfRule>
  </conditionalFormatting>
  <conditionalFormatting sqref="J36 G36:H36">
    <cfRule type="expression" dxfId="115" priority="22">
      <formula>LEN($B36)&lt;&gt;0</formula>
    </cfRule>
  </conditionalFormatting>
  <conditionalFormatting sqref="G36:H36">
    <cfRule type="expression" dxfId="114" priority="21">
      <formula>LEN($B36)&lt;&gt;0</formula>
    </cfRule>
  </conditionalFormatting>
  <conditionalFormatting sqref="G36:H36">
    <cfRule type="expression" dxfId="113" priority="20">
      <formula>LEN($B36)&lt;&gt;0</formula>
    </cfRule>
  </conditionalFormatting>
  <conditionalFormatting sqref="J36 G36:H36">
    <cfRule type="expression" dxfId="112" priority="19">
      <formula>LEN($B36)&lt;&gt;0</formula>
    </cfRule>
  </conditionalFormatting>
  <conditionalFormatting sqref="G36:H36">
    <cfRule type="expression" dxfId="111" priority="18">
      <formula>LEN($B36)&lt;&gt;0</formula>
    </cfRule>
  </conditionalFormatting>
  <conditionalFormatting sqref="K36">
    <cfRule type="expression" dxfId="110" priority="16">
      <formula>LEN($B36)&lt;&gt;0</formula>
    </cfRule>
  </conditionalFormatting>
  <conditionalFormatting sqref="K36">
    <cfRule type="expression" dxfId="109" priority="13">
      <formula>LEN($B36)&lt;&gt;0</formula>
    </cfRule>
  </conditionalFormatting>
  <conditionalFormatting sqref="K36">
    <cfRule type="expression" dxfId="108" priority="15">
      <formula>LEN($B36)&lt;&gt;0</formula>
    </cfRule>
  </conditionalFormatting>
  <conditionalFormatting sqref="K36">
    <cfRule type="expression" dxfId="107" priority="14">
      <formula>LEN($B36)&lt;&gt;0</formula>
    </cfRule>
  </conditionalFormatting>
  <conditionalFormatting sqref="I36">
    <cfRule type="expression" dxfId="106" priority="12">
      <formula>LEN($B36)&lt;&gt;0</formula>
    </cfRule>
  </conditionalFormatting>
  <conditionalFormatting sqref="I36">
    <cfRule type="expression" dxfId="105" priority="9">
      <formula>LEN($B36)&lt;&gt;0</formula>
    </cfRule>
  </conditionalFormatting>
  <conditionalFormatting sqref="I36">
    <cfRule type="expression" dxfId="104" priority="11">
      <formula>LEN($B36)&lt;&gt;0</formula>
    </cfRule>
  </conditionalFormatting>
  <conditionalFormatting sqref="I36">
    <cfRule type="expression" dxfId="103" priority="10">
      <formula>LEN($B36)&lt;&gt;0</formula>
    </cfRule>
  </conditionalFormatting>
  <conditionalFormatting sqref="F36">
    <cfRule type="expression" dxfId="102" priority="8">
      <formula>LEN($B36)&lt;&gt;0</formula>
    </cfRule>
  </conditionalFormatting>
  <conditionalFormatting sqref="F36">
    <cfRule type="expression" dxfId="101" priority="1">
      <formula>LEN($B36)&lt;&gt;0</formula>
    </cfRule>
  </conditionalFormatting>
  <conditionalFormatting sqref="F36">
    <cfRule type="expression" dxfId="100" priority="7">
      <formula>LEN($B36)&lt;&gt;0</formula>
    </cfRule>
  </conditionalFormatting>
  <conditionalFormatting sqref="F36">
    <cfRule type="expression" dxfId="99" priority="6">
      <formula>LEN($B36)&lt;&gt;0</formula>
    </cfRule>
  </conditionalFormatting>
  <conditionalFormatting sqref="F36">
    <cfRule type="expression" dxfId="98" priority="5">
      <formula>LEN($B36)&lt;&gt;0</formula>
    </cfRule>
  </conditionalFormatting>
  <conditionalFormatting sqref="F36">
    <cfRule type="expression" dxfId="97" priority="4">
      <formula>LEN($B36)&lt;&gt;0</formula>
    </cfRule>
  </conditionalFormatting>
  <conditionalFormatting sqref="F36">
    <cfRule type="expression" dxfId="96" priority="3">
      <formula>LEN($B36)&lt;&gt;0</formula>
    </cfRule>
  </conditionalFormatting>
  <conditionalFormatting sqref="F36">
    <cfRule type="expression" dxfId="95" priority="2">
      <formula>LEN($B36)&lt;&gt;0</formula>
    </cfRule>
  </conditionalFormatting>
  <pageMargins left="0.19" right="0.42" top="0.55000000000000004" bottom="0.21" header="0.3" footer="0.3"/>
  <pageSetup paperSize="9" scale="9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FFC000"/>
  </sheetPr>
  <dimension ref="A1:R37"/>
  <sheetViews>
    <sheetView zoomScaleNormal="100" zoomScaleSheetLayoutView="100" workbookViewId="0">
      <pane xSplit="5" ySplit="5" topLeftCell="F6" activePane="bottomRight" state="frozen"/>
      <selection activeCell="B6" sqref="B6"/>
      <selection pane="topRight" activeCell="B6" sqref="B6"/>
      <selection pane="bottomLeft" activeCell="B6" sqref="B6"/>
      <selection pane="bottomRight" sqref="A1:N1"/>
    </sheetView>
  </sheetViews>
  <sheetFormatPr defaultRowHeight="15" x14ac:dyDescent="0.25"/>
  <cols>
    <col min="1" max="1" width="5" style="335" customWidth="1"/>
    <col min="2" max="2" width="6.85546875" style="335" customWidth="1"/>
    <col min="3" max="3" width="7.140625" style="335" customWidth="1"/>
    <col min="4" max="4" width="7" style="335" customWidth="1"/>
    <col min="5" max="5" width="1.42578125" style="335" customWidth="1"/>
    <col min="6" max="6" width="6.28515625" style="335" customWidth="1"/>
    <col min="7" max="7" width="7.140625" style="335" customWidth="1"/>
    <col min="8" max="8" width="8" style="335" customWidth="1"/>
    <col min="9" max="10" width="0.5703125" style="335" customWidth="1"/>
    <col min="11" max="11" width="8.42578125" style="335" customWidth="1"/>
    <col min="12" max="12" width="5.5703125" style="335" customWidth="1"/>
    <col min="13" max="13" width="7.5703125" style="335" customWidth="1"/>
    <col min="14" max="15" width="8" style="335" customWidth="1"/>
    <col min="16" max="16" width="10.85546875" style="335" customWidth="1"/>
    <col min="17" max="17" width="14.5703125" style="335" bestFit="1" customWidth="1"/>
    <col min="18" max="16384" width="9.140625" style="335"/>
  </cols>
  <sheetData>
    <row r="1" spans="1:18" ht="21" x14ac:dyDescent="0.35">
      <c r="A1" s="426" t="s">
        <v>95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74"/>
      <c r="P1" s="74"/>
      <c r="Q1" s="334"/>
      <c r="R1" s="334"/>
    </row>
    <row r="2" spans="1:18" s="336" customFormat="1" ht="24.75" customHeight="1" x14ac:dyDescent="0.25">
      <c r="A2" s="46" t="s">
        <v>1</v>
      </c>
      <c r="B2" s="429" t="str">
        <f>MANDAL</f>
        <v>XYZ</v>
      </c>
      <c r="C2" s="429"/>
      <c r="D2" s="187" t="s">
        <v>2</v>
      </c>
      <c r="E2" s="430" t="str">
        <f>SCHOOL</f>
        <v>ZPHS ABC</v>
      </c>
      <c r="F2" s="430"/>
      <c r="G2" s="430"/>
      <c r="H2" s="430"/>
      <c r="I2" s="430"/>
      <c r="J2" s="430"/>
      <c r="K2" s="430"/>
      <c r="L2" s="427" t="s">
        <v>3</v>
      </c>
      <c r="M2" s="427"/>
      <c r="N2" s="428">
        <f>MONTH</f>
        <v>43831</v>
      </c>
      <c r="O2" s="428"/>
      <c r="P2" s="428"/>
    </row>
    <row r="3" spans="1:18" ht="40.5" customHeight="1" x14ac:dyDescent="0.25">
      <c r="A3" s="417" t="s">
        <v>4</v>
      </c>
      <c r="B3" s="419" t="s">
        <v>22</v>
      </c>
      <c r="C3" s="420"/>
      <c r="D3" s="420"/>
      <c r="E3" s="423"/>
      <c r="F3" s="421" t="s">
        <v>67</v>
      </c>
      <c r="G3" s="422"/>
      <c r="H3" s="422"/>
      <c r="I3" s="425"/>
      <c r="J3" s="423"/>
      <c r="K3" s="419" t="s">
        <v>96</v>
      </c>
      <c r="L3" s="420"/>
      <c r="M3" s="420"/>
      <c r="N3" s="419" t="s">
        <v>26</v>
      </c>
      <c r="O3" s="420"/>
      <c r="P3" s="420"/>
      <c r="Q3" s="337"/>
    </row>
    <row r="4" spans="1:18" ht="7.5" customHeight="1" x14ac:dyDescent="0.25">
      <c r="A4" s="417"/>
      <c r="B4" s="188"/>
      <c r="C4" s="189"/>
      <c r="D4" s="189"/>
      <c r="E4" s="423"/>
      <c r="F4" s="190"/>
      <c r="G4" s="191"/>
      <c r="H4" s="191"/>
      <c r="I4" s="423"/>
      <c r="J4" s="423"/>
      <c r="K4" s="235"/>
      <c r="L4" s="189"/>
      <c r="M4" s="189"/>
      <c r="N4" s="235"/>
      <c r="O4" s="189"/>
      <c r="P4" s="189"/>
      <c r="Q4" s="337"/>
    </row>
    <row r="5" spans="1:18" ht="22.5" x14ac:dyDescent="0.25">
      <c r="A5" s="418"/>
      <c r="B5" s="38" t="s">
        <v>13</v>
      </c>
      <c r="C5" s="38" t="s">
        <v>14</v>
      </c>
      <c r="D5" s="39" t="s">
        <v>15</v>
      </c>
      <c r="E5" s="423"/>
      <c r="F5" s="39" t="s">
        <v>13</v>
      </c>
      <c r="G5" s="39" t="s">
        <v>14</v>
      </c>
      <c r="H5" s="39" t="s">
        <v>97</v>
      </c>
      <c r="I5" s="423"/>
      <c r="J5" s="423"/>
      <c r="K5" s="236" t="s">
        <v>13</v>
      </c>
      <c r="L5" s="39" t="s">
        <v>14</v>
      </c>
      <c r="M5" s="39" t="s">
        <v>15</v>
      </c>
      <c r="N5" s="236" t="s">
        <v>13</v>
      </c>
      <c r="O5" s="38" t="s">
        <v>14</v>
      </c>
      <c r="P5" s="38" t="s">
        <v>15</v>
      </c>
      <c r="Q5" s="338"/>
    </row>
    <row r="6" spans="1:18" ht="21" x14ac:dyDescent="0.35">
      <c r="A6" s="18">
        <v>1</v>
      </c>
      <c r="B6" s="42">
        <f>'6-8-MDMonthly'!$G5</f>
        <v>120</v>
      </c>
      <c r="C6" s="42">
        <f>'9-10-MDM&amp;EGG'!$G5</f>
        <v>110</v>
      </c>
      <c r="D6" s="42">
        <f>SUM(B6:C6)</f>
        <v>230</v>
      </c>
      <c r="E6" s="423"/>
      <c r="F6" s="41">
        <f>'ENTRY SHEET-UPS'!M5</f>
        <v>0</v>
      </c>
      <c r="G6" s="41">
        <f>'ENTRY SHEET-HS'!$M$5</f>
        <v>0</v>
      </c>
      <c r="H6" s="41">
        <f>SUM(F6:G6)</f>
        <v>0</v>
      </c>
      <c r="I6" s="423"/>
      <c r="J6" s="423"/>
      <c r="K6" s="236">
        <f>'6-8-MDMonthly'!$I5</f>
        <v>0</v>
      </c>
      <c r="L6" s="39">
        <f>'9-10-MDM&amp;EGG'!$I5</f>
        <v>0</v>
      </c>
      <c r="M6" s="42">
        <f>SUM(K6:L6)</f>
        <v>0</v>
      </c>
      <c r="N6" s="237">
        <f>B6+F6-K6</f>
        <v>120</v>
      </c>
      <c r="O6" s="42">
        <f>C6+G6-L6</f>
        <v>110</v>
      </c>
      <c r="P6" s="344">
        <f>SUM(N6:O6)</f>
        <v>230</v>
      </c>
      <c r="Q6" s="338"/>
    </row>
    <row r="7" spans="1:18" ht="21" x14ac:dyDescent="0.35">
      <c r="A7" s="18">
        <v>2</v>
      </c>
      <c r="B7" s="42">
        <f>'6-8-MDMonthly'!$G6</f>
        <v>120</v>
      </c>
      <c r="C7" s="42">
        <f>'9-10-MDM&amp;EGG'!$G6</f>
        <v>110</v>
      </c>
      <c r="D7" s="42">
        <f t="shared" ref="D7:D36" si="0">SUM(B7:C7)</f>
        <v>230</v>
      </c>
      <c r="E7" s="423"/>
      <c r="F7" s="41">
        <f>'ENTRY SHEET-UPS'!M6</f>
        <v>0</v>
      </c>
      <c r="G7" s="41">
        <f>'ENTRY SHEET-HS'!$M$5</f>
        <v>0</v>
      </c>
      <c r="H7" s="41">
        <f t="shared" ref="H7:H36" si="1">SUM(F7:G7)</f>
        <v>0</v>
      </c>
      <c r="I7" s="423"/>
      <c r="J7" s="423"/>
      <c r="K7" s="236">
        <f>'6-8-MDMonthly'!$I6</f>
        <v>0</v>
      </c>
      <c r="L7" s="39">
        <f>'9-10-MDM&amp;EGG'!$I6</f>
        <v>0</v>
      </c>
      <c r="M7" s="42">
        <f t="shared" ref="M7:M36" si="2">SUM(K7:L7)</f>
        <v>0</v>
      </c>
      <c r="N7" s="237">
        <f t="shared" ref="N7:N8" si="3">B7+F7-K7</f>
        <v>120</v>
      </c>
      <c r="O7" s="42">
        <f t="shared" ref="O7:O36" si="4">C7+G7-L7</f>
        <v>110</v>
      </c>
      <c r="P7" s="344">
        <f>SUM(N7:O7)</f>
        <v>230</v>
      </c>
      <c r="Q7" s="338"/>
    </row>
    <row r="8" spans="1:18" ht="21" x14ac:dyDescent="0.35">
      <c r="A8" s="18">
        <v>3</v>
      </c>
      <c r="B8" s="42">
        <f>'6-8-MDMonthly'!$G7</f>
        <v>120</v>
      </c>
      <c r="C8" s="42">
        <f>'9-10-MDM&amp;EGG'!$G7</f>
        <v>110</v>
      </c>
      <c r="D8" s="42">
        <f t="shared" si="0"/>
        <v>230</v>
      </c>
      <c r="E8" s="423"/>
      <c r="F8" s="41">
        <f>'ENTRY SHEET-UPS'!M7</f>
        <v>0</v>
      </c>
      <c r="G8" s="41">
        <f>'ENTRY SHEET-HS'!$M$5</f>
        <v>0</v>
      </c>
      <c r="H8" s="41">
        <f t="shared" si="1"/>
        <v>0</v>
      </c>
      <c r="I8" s="423"/>
      <c r="J8" s="423"/>
      <c r="K8" s="236">
        <f>'6-8-MDMonthly'!$I7</f>
        <v>0</v>
      </c>
      <c r="L8" s="39">
        <f>'9-10-MDM&amp;EGG'!$I7</f>
        <v>0</v>
      </c>
      <c r="M8" s="42">
        <f t="shared" si="2"/>
        <v>0</v>
      </c>
      <c r="N8" s="237">
        <f t="shared" si="3"/>
        <v>120</v>
      </c>
      <c r="O8" s="42">
        <f t="shared" si="4"/>
        <v>110</v>
      </c>
      <c r="P8" s="344">
        <f t="shared" ref="P8:P36" si="5">SUM(N8:O8)</f>
        <v>230</v>
      </c>
      <c r="Q8" s="338"/>
    </row>
    <row r="9" spans="1:18" ht="21" x14ac:dyDescent="0.35">
      <c r="A9" s="18">
        <v>4</v>
      </c>
      <c r="B9" s="42">
        <f>'6-8-MDMonthly'!$G8</f>
        <v>120</v>
      </c>
      <c r="C9" s="42">
        <f>'9-10-MDM&amp;EGG'!$G8</f>
        <v>110</v>
      </c>
      <c r="D9" s="42">
        <f t="shared" si="0"/>
        <v>230</v>
      </c>
      <c r="E9" s="423"/>
      <c r="F9" s="41">
        <f>'ENTRY SHEET-UPS'!M8</f>
        <v>0</v>
      </c>
      <c r="G9" s="41">
        <f>'ENTRY SHEET-HS'!$M$5</f>
        <v>0</v>
      </c>
      <c r="H9" s="41">
        <f t="shared" si="1"/>
        <v>0</v>
      </c>
      <c r="I9" s="423"/>
      <c r="J9" s="423"/>
      <c r="K9" s="236">
        <f>'6-8-MDMonthly'!$I8</f>
        <v>0</v>
      </c>
      <c r="L9" s="39">
        <f>'9-10-MDM&amp;EGG'!$I8</f>
        <v>0</v>
      </c>
      <c r="M9" s="42">
        <f t="shared" si="2"/>
        <v>0</v>
      </c>
      <c r="N9" s="237">
        <f t="shared" ref="N9:N36" si="6">B9+F9-K9</f>
        <v>120</v>
      </c>
      <c r="O9" s="42">
        <f t="shared" si="4"/>
        <v>110</v>
      </c>
      <c r="P9" s="344">
        <f t="shared" si="5"/>
        <v>230</v>
      </c>
      <c r="Q9" s="338"/>
    </row>
    <row r="10" spans="1:18" ht="21" x14ac:dyDescent="0.35">
      <c r="A10" s="18">
        <v>5</v>
      </c>
      <c r="B10" s="42">
        <f>'6-8-MDMonthly'!$G9</f>
        <v>120</v>
      </c>
      <c r="C10" s="42">
        <f>'9-10-MDM&amp;EGG'!$G9</f>
        <v>110</v>
      </c>
      <c r="D10" s="42">
        <f t="shared" si="0"/>
        <v>230</v>
      </c>
      <c r="E10" s="423"/>
      <c r="F10" s="41">
        <f>'ENTRY SHEET-UPS'!M9</f>
        <v>0</v>
      </c>
      <c r="G10" s="41">
        <f>'ENTRY SHEET-HS'!$M$5</f>
        <v>0</v>
      </c>
      <c r="H10" s="41">
        <f t="shared" si="1"/>
        <v>0</v>
      </c>
      <c r="I10" s="423"/>
      <c r="J10" s="423"/>
      <c r="K10" s="236">
        <f>'6-8-MDMonthly'!$I9</f>
        <v>0</v>
      </c>
      <c r="L10" s="39">
        <f>'9-10-MDM&amp;EGG'!$I9</f>
        <v>0</v>
      </c>
      <c r="M10" s="42">
        <f t="shared" si="2"/>
        <v>0</v>
      </c>
      <c r="N10" s="237">
        <f t="shared" si="6"/>
        <v>120</v>
      </c>
      <c r="O10" s="42">
        <f t="shared" si="4"/>
        <v>110</v>
      </c>
      <c r="P10" s="344">
        <f t="shared" si="5"/>
        <v>230</v>
      </c>
      <c r="Q10" s="338"/>
    </row>
    <row r="11" spans="1:18" ht="21" x14ac:dyDescent="0.35">
      <c r="A11" s="18">
        <v>6</v>
      </c>
      <c r="B11" s="42">
        <f>'6-8-MDMonthly'!$G10</f>
        <v>120</v>
      </c>
      <c r="C11" s="42">
        <f>'9-10-MDM&amp;EGG'!$G10</f>
        <v>110</v>
      </c>
      <c r="D11" s="42">
        <f t="shared" si="0"/>
        <v>230</v>
      </c>
      <c r="E11" s="423"/>
      <c r="F11" s="41">
        <f>'ENTRY SHEET-UPS'!M10</f>
        <v>0</v>
      </c>
      <c r="G11" s="41">
        <f>'ENTRY SHEET-HS'!$M$5</f>
        <v>0</v>
      </c>
      <c r="H11" s="41">
        <f t="shared" si="1"/>
        <v>0</v>
      </c>
      <c r="I11" s="423"/>
      <c r="J11" s="423"/>
      <c r="K11" s="236">
        <f>'6-8-MDMonthly'!$I10</f>
        <v>0</v>
      </c>
      <c r="L11" s="39">
        <f>'9-10-MDM&amp;EGG'!$I10</f>
        <v>0</v>
      </c>
      <c r="M11" s="42">
        <f t="shared" si="2"/>
        <v>0</v>
      </c>
      <c r="N11" s="237">
        <f t="shared" si="6"/>
        <v>120</v>
      </c>
      <c r="O11" s="42">
        <f t="shared" si="4"/>
        <v>110</v>
      </c>
      <c r="P11" s="344">
        <f t="shared" si="5"/>
        <v>230</v>
      </c>
      <c r="Q11" s="338"/>
    </row>
    <row r="12" spans="1:18" ht="21" x14ac:dyDescent="0.35">
      <c r="A12" s="18">
        <v>7</v>
      </c>
      <c r="B12" s="42">
        <f>'6-8-MDMonthly'!$G11</f>
        <v>120</v>
      </c>
      <c r="C12" s="42">
        <f>'9-10-MDM&amp;EGG'!$G11</f>
        <v>110</v>
      </c>
      <c r="D12" s="42">
        <f t="shared" si="0"/>
        <v>230</v>
      </c>
      <c r="E12" s="423"/>
      <c r="F12" s="41">
        <f>'ENTRY SHEET-UPS'!M11</f>
        <v>0</v>
      </c>
      <c r="G12" s="41">
        <f>'ENTRY SHEET-HS'!$M$5</f>
        <v>0</v>
      </c>
      <c r="H12" s="41">
        <f t="shared" si="1"/>
        <v>0</v>
      </c>
      <c r="I12" s="423"/>
      <c r="J12" s="423"/>
      <c r="K12" s="236">
        <f>'6-8-MDMonthly'!$I11</f>
        <v>0</v>
      </c>
      <c r="L12" s="39">
        <f>'9-10-MDM&amp;EGG'!$I11</f>
        <v>0</v>
      </c>
      <c r="M12" s="42">
        <f t="shared" si="2"/>
        <v>0</v>
      </c>
      <c r="N12" s="237">
        <f t="shared" si="6"/>
        <v>120</v>
      </c>
      <c r="O12" s="42">
        <f t="shared" si="4"/>
        <v>110</v>
      </c>
      <c r="P12" s="344">
        <f t="shared" si="5"/>
        <v>230</v>
      </c>
      <c r="Q12" s="338"/>
    </row>
    <row r="13" spans="1:18" ht="21" x14ac:dyDescent="0.35">
      <c r="A13" s="18">
        <v>8</v>
      </c>
      <c r="B13" s="42">
        <f>'6-8-MDMonthly'!$G12</f>
        <v>120</v>
      </c>
      <c r="C13" s="42">
        <f>'9-10-MDM&amp;EGG'!$G12</f>
        <v>110</v>
      </c>
      <c r="D13" s="42">
        <f t="shared" si="0"/>
        <v>230</v>
      </c>
      <c r="E13" s="423"/>
      <c r="F13" s="41">
        <f>'ENTRY SHEET-UPS'!M12</f>
        <v>0</v>
      </c>
      <c r="G13" s="41">
        <f>'ENTRY SHEET-HS'!$M$5</f>
        <v>0</v>
      </c>
      <c r="H13" s="41">
        <f t="shared" si="1"/>
        <v>0</v>
      </c>
      <c r="I13" s="423"/>
      <c r="J13" s="423"/>
      <c r="K13" s="236">
        <f>'6-8-MDMonthly'!$I12</f>
        <v>0</v>
      </c>
      <c r="L13" s="39">
        <f>'9-10-MDM&amp;EGG'!$I12</f>
        <v>0</v>
      </c>
      <c r="M13" s="42">
        <f t="shared" si="2"/>
        <v>0</v>
      </c>
      <c r="N13" s="237">
        <f t="shared" si="6"/>
        <v>120</v>
      </c>
      <c r="O13" s="42">
        <f t="shared" si="4"/>
        <v>110</v>
      </c>
      <c r="P13" s="344">
        <f t="shared" si="5"/>
        <v>230</v>
      </c>
      <c r="Q13" s="338"/>
    </row>
    <row r="14" spans="1:18" ht="21" x14ac:dyDescent="0.35">
      <c r="A14" s="18">
        <v>9</v>
      </c>
      <c r="B14" s="42">
        <f>'6-8-MDMonthly'!$G13</f>
        <v>120</v>
      </c>
      <c r="C14" s="42">
        <f>'9-10-MDM&amp;EGG'!$G13</f>
        <v>110</v>
      </c>
      <c r="D14" s="42">
        <f t="shared" si="0"/>
        <v>230</v>
      </c>
      <c r="E14" s="423"/>
      <c r="F14" s="41">
        <f>'ENTRY SHEET-UPS'!M13</f>
        <v>0</v>
      </c>
      <c r="G14" s="41">
        <f>'ENTRY SHEET-HS'!$M$5</f>
        <v>0</v>
      </c>
      <c r="H14" s="41">
        <f t="shared" si="1"/>
        <v>0</v>
      </c>
      <c r="I14" s="423"/>
      <c r="J14" s="423"/>
      <c r="K14" s="236">
        <f>'6-8-MDMonthly'!$I13</f>
        <v>0</v>
      </c>
      <c r="L14" s="39">
        <f>'9-10-MDM&amp;EGG'!$I13</f>
        <v>0</v>
      </c>
      <c r="M14" s="42">
        <f t="shared" si="2"/>
        <v>0</v>
      </c>
      <c r="N14" s="237">
        <f t="shared" si="6"/>
        <v>120</v>
      </c>
      <c r="O14" s="42">
        <f t="shared" si="4"/>
        <v>110</v>
      </c>
      <c r="P14" s="344">
        <f t="shared" si="5"/>
        <v>230</v>
      </c>
      <c r="Q14" s="338"/>
    </row>
    <row r="15" spans="1:18" ht="21" x14ac:dyDescent="0.35">
      <c r="A15" s="18">
        <v>10</v>
      </c>
      <c r="B15" s="42">
        <f>'6-8-MDMonthly'!$G14</f>
        <v>120</v>
      </c>
      <c r="C15" s="42">
        <f>'9-10-MDM&amp;EGG'!$G14</f>
        <v>110</v>
      </c>
      <c r="D15" s="42">
        <f t="shared" si="0"/>
        <v>230</v>
      </c>
      <c r="E15" s="423"/>
      <c r="F15" s="41">
        <f>'ENTRY SHEET-UPS'!M14</f>
        <v>0</v>
      </c>
      <c r="G15" s="41">
        <f>'ENTRY SHEET-HS'!$M$5</f>
        <v>0</v>
      </c>
      <c r="H15" s="41">
        <f t="shared" si="1"/>
        <v>0</v>
      </c>
      <c r="I15" s="423"/>
      <c r="J15" s="423"/>
      <c r="K15" s="236">
        <f>'6-8-MDMonthly'!$I14</f>
        <v>0</v>
      </c>
      <c r="L15" s="39">
        <f>'9-10-MDM&amp;EGG'!$I14</f>
        <v>0</v>
      </c>
      <c r="M15" s="42">
        <f t="shared" si="2"/>
        <v>0</v>
      </c>
      <c r="N15" s="237">
        <f t="shared" si="6"/>
        <v>120</v>
      </c>
      <c r="O15" s="42">
        <f t="shared" si="4"/>
        <v>110</v>
      </c>
      <c r="P15" s="344">
        <f t="shared" si="5"/>
        <v>230</v>
      </c>
      <c r="Q15" s="338"/>
    </row>
    <row r="16" spans="1:18" ht="21" x14ac:dyDescent="0.35">
      <c r="A16" s="18">
        <v>11</v>
      </c>
      <c r="B16" s="42">
        <f>'6-8-MDMonthly'!$G15</f>
        <v>120</v>
      </c>
      <c r="C16" s="42">
        <f>'9-10-MDM&amp;EGG'!$G15</f>
        <v>110</v>
      </c>
      <c r="D16" s="42">
        <f t="shared" si="0"/>
        <v>230</v>
      </c>
      <c r="E16" s="423"/>
      <c r="F16" s="41">
        <f>'ENTRY SHEET-UPS'!M15</f>
        <v>0</v>
      </c>
      <c r="G16" s="41">
        <f>'ENTRY SHEET-HS'!$M$5</f>
        <v>0</v>
      </c>
      <c r="H16" s="41">
        <f t="shared" si="1"/>
        <v>0</v>
      </c>
      <c r="I16" s="423"/>
      <c r="J16" s="423"/>
      <c r="K16" s="236">
        <f>'6-8-MDMonthly'!$I15</f>
        <v>0</v>
      </c>
      <c r="L16" s="39">
        <f>'9-10-MDM&amp;EGG'!$I15</f>
        <v>0</v>
      </c>
      <c r="M16" s="42">
        <f t="shared" si="2"/>
        <v>0</v>
      </c>
      <c r="N16" s="237">
        <f t="shared" si="6"/>
        <v>120</v>
      </c>
      <c r="O16" s="42">
        <f t="shared" si="4"/>
        <v>110</v>
      </c>
      <c r="P16" s="344">
        <f t="shared" si="5"/>
        <v>230</v>
      </c>
      <c r="Q16" s="338"/>
    </row>
    <row r="17" spans="1:17" ht="21" x14ac:dyDescent="0.35">
      <c r="A17" s="18">
        <v>12</v>
      </c>
      <c r="B17" s="42">
        <f>'6-8-MDMonthly'!$G16</f>
        <v>120</v>
      </c>
      <c r="C17" s="42">
        <f>'9-10-MDM&amp;EGG'!$G16</f>
        <v>110</v>
      </c>
      <c r="D17" s="42">
        <f t="shared" si="0"/>
        <v>230</v>
      </c>
      <c r="E17" s="423"/>
      <c r="F17" s="41">
        <f>'ENTRY SHEET-UPS'!M16</f>
        <v>0</v>
      </c>
      <c r="G17" s="41">
        <f>'ENTRY SHEET-HS'!$M$5</f>
        <v>0</v>
      </c>
      <c r="H17" s="41">
        <f t="shared" si="1"/>
        <v>0</v>
      </c>
      <c r="I17" s="423"/>
      <c r="J17" s="423"/>
      <c r="K17" s="236">
        <f>'6-8-MDMonthly'!$I16</f>
        <v>0</v>
      </c>
      <c r="L17" s="39">
        <f>'9-10-MDM&amp;EGG'!$I16</f>
        <v>0</v>
      </c>
      <c r="M17" s="42">
        <f t="shared" si="2"/>
        <v>0</v>
      </c>
      <c r="N17" s="237">
        <f t="shared" si="6"/>
        <v>120</v>
      </c>
      <c r="O17" s="42">
        <f t="shared" si="4"/>
        <v>110</v>
      </c>
      <c r="P17" s="344">
        <f t="shared" si="5"/>
        <v>230</v>
      </c>
      <c r="Q17" s="338"/>
    </row>
    <row r="18" spans="1:17" ht="21" x14ac:dyDescent="0.35">
      <c r="A18" s="18">
        <v>13</v>
      </c>
      <c r="B18" s="42">
        <f>'6-8-MDMonthly'!$G17</f>
        <v>120</v>
      </c>
      <c r="C18" s="42">
        <f>'9-10-MDM&amp;EGG'!$G17</f>
        <v>110</v>
      </c>
      <c r="D18" s="42">
        <f t="shared" si="0"/>
        <v>230</v>
      </c>
      <c r="E18" s="423"/>
      <c r="F18" s="41">
        <f>'ENTRY SHEET-UPS'!M17</f>
        <v>0</v>
      </c>
      <c r="G18" s="41">
        <f>'ENTRY SHEET-HS'!$M$5</f>
        <v>0</v>
      </c>
      <c r="H18" s="41">
        <f t="shared" si="1"/>
        <v>0</v>
      </c>
      <c r="I18" s="423"/>
      <c r="J18" s="423"/>
      <c r="K18" s="236">
        <f>'6-8-MDMonthly'!$I17</f>
        <v>0</v>
      </c>
      <c r="L18" s="39">
        <f>'9-10-MDM&amp;EGG'!$I17</f>
        <v>0</v>
      </c>
      <c r="M18" s="42">
        <f t="shared" si="2"/>
        <v>0</v>
      </c>
      <c r="N18" s="237">
        <f t="shared" si="6"/>
        <v>120</v>
      </c>
      <c r="O18" s="42">
        <f t="shared" si="4"/>
        <v>110</v>
      </c>
      <c r="P18" s="344">
        <f t="shared" si="5"/>
        <v>230</v>
      </c>
      <c r="Q18" s="338"/>
    </row>
    <row r="19" spans="1:17" ht="21" x14ac:dyDescent="0.35">
      <c r="A19" s="18">
        <v>14</v>
      </c>
      <c r="B19" s="42">
        <f>'6-8-MDMonthly'!$G18</f>
        <v>120</v>
      </c>
      <c r="C19" s="42">
        <f>'9-10-MDM&amp;EGG'!$G18</f>
        <v>110</v>
      </c>
      <c r="D19" s="42">
        <f t="shared" si="0"/>
        <v>230</v>
      </c>
      <c r="E19" s="423"/>
      <c r="F19" s="41">
        <f>'ENTRY SHEET-UPS'!M18</f>
        <v>0</v>
      </c>
      <c r="G19" s="41">
        <f>'ENTRY SHEET-HS'!$M$5</f>
        <v>0</v>
      </c>
      <c r="H19" s="41">
        <f t="shared" si="1"/>
        <v>0</v>
      </c>
      <c r="I19" s="423"/>
      <c r="J19" s="423"/>
      <c r="K19" s="236">
        <f>'6-8-MDMonthly'!$I18</f>
        <v>0</v>
      </c>
      <c r="L19" s="39">
        <f>'9-10-MDM&amp;EGG'!$I18</f>
        <v>0</v>
      </c>
      <c r="M19" s="42">
        <f t="shared" si="2"/>
        <v>0</v>
      </c>
      <c r="N19" s="237">
        <f t="shared" si="6"/>
        <v>120</v>
      </c>
      <c r="O19" s="42">
        <f t="shared" si="4"/>
        <v>110</v>
      </c>
      <c r="P19" s="344">
        <f t="shared" si="5"/>
        <v>230</v>
      </c>
      <c r="Q19" s="338"/>
    </row>
    <row r="20" spans="1:17" ht="21" x14ac:dyDescent="0.35">
      <c r="A20" s="18">
        <v>15</v>
      </c>
      <c r="B20" s="42">
        <f>'6-8-MDMonthly'!$G19</f>
        <v>120</v>
      </c>
      <c r="C20" s="42">
        <f>'9-10-MDM&amp;EGG'!$G19</f>
        <v>110</v>
      </c>
      <c r="D20" s="42">
        <f t="shared" si="0"/>
        <v>230</v>
      </c>
      <c r="E20" s="423"/>
      <c r="F20" s="41">
        <f>'ENTRY SHEET-UPS'!M19</f>
        <v>0</v>
      </c>
      <c r="G20" s="41">
        <f>'ENTRY SHEET-HS'!$M$5</f>
        <v>0</v>
      </c>
      <c r="H20" s="41">
        <f t="shared" si="1"/>
        <v>0</v>
      </c>
      <c r="I20" s="423"/>
      <c r="J20" s="423"/>
      <c r="K20" s="236">
        <f>'6-8-MDMonthly'!$I19</f>
        <v>0</v>
      </c>
      <c r="L20" s="39">
        <f>'9-10-MDM&amp;EGG'!$I19</f>
        <v>0</v>
      </c>
      <c r="M20" s="42">
        <f t="shared" si="2"/>
        <v>0</v>
      </c>
      <c r="N20" s="237">
        <f t="shared" si="6"/>
        <v>120</v>
      </c>
      <c r="O20" s="42">
        <f t="shared" si="4"/>
        <v>110</v>
      </c>
      <c r="P20" s="344">
        <f t="shared" si="5"/>
        <v>230</v>
      </c>
      <c r="Q20" s="338"/>
    </row>
    <row r="21" spans="1:17" ht="21" x14ac:dyDescent="0.35">
      <c r="A21" s="18">
        <v>16</v>
      </c>
      <c r="B21" s="42">
        <f>'6-8-MDMonthly'!$G20</f>
        <v>120</v>
      </c>
      <c r="C21" s="42">
        <f>'9-10-MDM&amp;EGG'!$G20</f>
        <v>110</v>
      </c>
      <c r="D21" s="42">
        <f t="shared" si="0"/>
        <v>230</v>
      </c>
      <c r="E21" s="423"/>
      <c r="F21" s="41">
        <f>'ENTRY SHEET-UPS'!M20</f>
        <v>0</v>
      </c>
      <c r="G21" s="41">
        <f>'ENTRY SHEET-HS'!$M$5</f>
        <v>0</v>
      </c>
      <c r="H21" s="41">
        <f t="shared" si="1"/>
        <v>0</v>
      </c>
      <c r="I21" s="423"/>
      <c r="J21" s="423"/>
      <c r="K21" s="236">
        <f>'6-8-MDMonthly'!$I20</f>
        <v>0</v>
      </c>
      <c r="L21" s="39">
        <f>'9-10-MDM&amp;EGG'!$I20</f>
        <v>0</v>
      </c>
      <c r="M21" s="42">
        <f t="shared" si="2"/>
        <v>0</v>
      </c>
      <c r="N21" s="237">
        <f t="shared" si="6"/>
        <v>120</v>
      </c>
      <c r="O21" s="42">
        <f t="shared" si="4"/>
        <v>110</v>
      </c>
      <c r="P21" s="344">
        <f t="shared" si="5"/>
        <v>230</v>
      </c>
      <c r="Q21" s="338"/>
    </row>
    <row r="22" spans="1:17" ht="21" x14ac:dyDescent="0.35">
      <c r="A22" s="18">
        <v>17</v>
      </c>
      <c r="B22" s="42">
        <f>'6-8-MDMonthly'!$G21</f>
        <v>120</v>
      </c>
      <c r="C22" s="42">
        <f>'9-10-MDM&amp;EGG'!$G21</f>
        <v>110</v>
      </c>
      <c r="D22" s="42">
        <f t="shared" si="0"/>
        <v>230</v>
      </c>
      <c r="E22" s="423"/>
      <c r="F22" s="41">
        <f>'ENTRY SHEET-UPS'!M21</f>
        <v>0</v>
      </c>
      <c r="G22" s="41">
        <f>'ENTRY SHEET-HS'!$M$5</f>
        <v>0</v>
      </c>
      <c r="H22" s="41">
        <f t="shared" si="1"/>
        <v>0</v>
      </c>
      <c r="I22" s="423"/>
      <c r="J22" s="423"/>
      <c r="K22" s="236">
        <f>'6-8-MDMonthly'!$I21</f>
        <v>0</v>
      </c>
      <c r="L22" s="39">
        <f>'9-10-MDM&amp;EGG'!$I21</f>
        <v>0</v>
      </c>
      <c r="M22" s="42">
        <f t="shared" si="2"/>
        <v>0</v>
      </c>
      <c r="N22" s="237">
        <f t="shared" si="6"/>
        <v>120</v>
      </c>
      <c r="O22" s="42">
        <f t="shared" si="4"/>
        <v>110</v>
      </c>
      <c r="P22" s="344">
        <f t="shared" si="5"/>
        <v>230</v>
      </c>
      <c r="Q22" s="338"/>
    </row>
    <row r="23" spans="1:17" ht="21" x14ac:dyDescent="0.35">
      <c r="A23" s="18">
        <v>18</v>
      </c>
      <c r="B23" s="42">
        <f>'6-8-MDMonthly'!$G22</f>
        <v>120</v>
      </c>
      <c r="C23" s="42">
        <f>'9-10-MDM&amp;EGG'!$G22</f>
        <v>110</v>
      </c>
      <c r="D23" s="42">
        <f t="shared" si="0"/>
        <v>230</v>
      </c>
      <c r="E23" s="423"/>
      <c r="F23" s="41">
        <f>'ENTRY SHEET-UPS'!M22</f>
        <v>0</v>
      </c>
      <c r="G23" s="41">
        <f>'ENTRY SHEET-HS'!$M$5</f>
        <v>0</v>
      </c>
      <c r="H23" s="41">
        <f t="shared" si="1"/>
        <v>0</v>
      </c>
      <c r="I23" s="423"/>
      <c r="J23" s="423"/>
      <c r="K23" s="236">
        <f>'6-8-MDMonthly'!$I22</f>
        <v>0</v>
      </c>
      <c r="L23" s="39">
        <f>'9-10-MDM&amp;EGG'!$I22</f>
        <v>0</v>
      </c>
      <c r="M23" s="42">
        <f t="shared" si="2"/>
        <v>0</v>
      </c>
      <c r="N23" s="237">
        <f t="shared" si="6"/>
        <v>120</v>
      </c>
      <c r="O23" s="42">
        <f t="shared" si="4"/>
        <v>110</v>
      </c>
      <c r="P23" s="344">
        <f t="shared" si="5"/>
        <v>230</v>
      </c>
      <c r="Q23" s="338"/>
    </row>
    <row r="24" spans="1:17" ht="21" x14ac:dyDescent="0.35">
      <c r="A24" s="18">
        <v>19</v>
      </c>
      <c r="B24" s="42">
        <f>'6-8-MDMonthly'!$G23</f>
        <v>120</v>
      </c>
      <c r="C24" s="42">
        <f>'9-10-MDM&amp;EGG'!$G23</f>
        <v>110</v>
      </c>
      <c r="D24" s="42">
        <f t="shared" si="0"/>
        <v>230</v>
      </c>
      <c r="E24" s="423"/>
      <c r="F24" s="41">
        <f>'ENTRY SHEET-UPS'!M23</f>
        <v>0</v>
      </c>
      <c r="G24" s="41">
        <f>'ENTRY SHEET-HS'!$M$5</f>
        <v>0</v>
      </c>
      <c r="H24" s="41">
        <f t="shared" si="1"/>
        <v>0</v>
      </c>
      <c r="I24" s="423"/>
      <c r="J24" s="423"/>
      <c r="K24" s="236">
        <f>'6-8-MDMonthly'!$I23</f>
        <v>0</v>
      </c>
      <c r="L24" s="39">
        <f>'9-10-MDM&amp;EGG'!$I23</f>
        <v>0</v>
      </c>
      <c r="M24" s="42">
        <f t="shared" si="2"/>
        <v>0</v>
      </c>
      <c r="N24" s="237">
        <f t="shared" si="6"/>
        <v>120</v>
      </c>
      <c r="O24" s="42">
        <f t="shared" si="4"/>
        <v>110</v>
      </c>
      <c r="P24" s="344">
        <f t="shared" si="5"/>
        <v>230</v>
      </c>
      <c r="Q24" s="338"/>
    </row>
    <row r="25" spans="1:17" ht="21" x14ac:dyDescent="0.35">
      <c r="A25" s="18">
        <v>20</v>
      </c>
      <c r="B25" s="42">
        <f>'6-8-MDMonthly'!$G24</f>
        <v>120</v>
      </c>
      <c r="C25" s="42">
        <f>'9-10-MDM&amp;EGG'!$G24</f>
        <v>110</v>
      </c>
      <c r="D25" s="42">
        <f t="shared" si="0"/>
        <v>230</v>
      </c>
      <c r="E25" s="423"/>
      <c r="F25" s="41">
        <f>'ENTRY SHEET-UPS'!M24</f>
        <v>0</v>
      </c>
      <c r="G25" s="41">
        <f>'ENTRY SHEET-HS'!$M$5</f>
        <v>0</v>
      </c>
      <c r="H25" s="41">
        <f t="shared" si="1"/>
        <v>0</v>
      </c>
      <c r="I25" s="423"/>
      <c r="J25" s="423"/>
      <c r="K25" s="236">
        <f>'6-8-MDMonthly'!$I24</f>
        <v>0</v>
      </c>
      <c r="L25" s="39">
        <f>'9-10-MDM&amp;EGG'!$I24</f>
        <v>0</v>
      </c>
      <c r="M25" s="42">
        <f t="shared" si="2"/>
        <v>0</v>
      </c>
      <c r="N25" s="237">
        <f t="shared" si="6"/>
        <v>120</v>
      </c>
      <c r="O25" s="42">
        <f t="shared" si="4"/>
        <v>110</v>
      </c>
      <c r="P25" s="344">
        <f t="shared" si="5"/>
        <v>230</v>
      </c>
      <c r="Q25" s="338"/>
    </row>
    <row r="26" spans="1:17" ht="21" x14ac:dyDescent="0.35">
      <c r="A26" s="18">
        <v>21</v>
      </c>
      <c r="B26" s="42">
        <f>'6-8-MDMonthly'!$G25</f>
        <v>120</v>
      </c>
      <c r="C26" s="42">
        <f>'9-10-MDM&amp;EGG'!$G25</f>
        <v>110</v>
      </c>
      <c r="D26" s="42">
        <f t="shared" si="0"/>
        <v>230</v>
      </c>
      <c r="E26" s="423"/>
      <c r="F26" s="41">
        <f>'ENTRY SHEET-UPS'!M25</f>
        <v>0</v>
      </c>
      <c r="G26" s="41">
        <f>'ENTRY SHEET-HS'!$M$5</f>
        <v>0</v>
      </c>
      <c r="H26" s="41">
        <f t="shared" si="1"/>
        <v>0</v>
      </c>
      <c r="I26" s="423"/>
      <c r="J26" s="423"/>
      <c r="K26" s="236">
        <f>'6-8-MDMonthly'!$I25</f>
        <v>0</v>
      </c>
      <c r="L26" s="39">
        <f>'9-10-MDM&amp;EGG'!$I25</f>
        <v>0</v>
      </c>
      <c r="M26" s="42">
        <f t="shared" si="2"/>
        <v>0</v>
      </c>
      <c r="N26" s="237">
        <f t="shared" si="6"/>
        <v>120</v>
      </c>
      <c r="O26" s="42">
        <f t="shared" si="4"/>
        <v>110</v>
      </c>
      <c r="P26" s="344">
        <f t="shared" si="5"/>
        <v>230</v>
      </c>
      <c r="Q26" s="338"/>
    </row>
    <row r="27" spans="1:17" ht="21" x14ac:dyDescent="0.35">
      <c r="A27" s="18">
        <v>22</v>
      </c>
      <c r="B27" s="42">
        <f>'6-8-MDMonthly'!$G26</f>
        <v>120</v>
      </c>
      <c r="C27" s="42">
        <f>'9-10-MDM&amp;EGG'!$G26</f>
        <v>110</v>
      </c>
      <c r="D27" s="42">
        <f t="shared" si="0"/>
        <v>230</v>
      </c>
      <c r="E27" s="423"/>
      <c r="F27" s="41">
        <f>'ENTRY SHEET-UPS'!M26</f>
        <v>0</v>
      </c>
      <c r="G27" s="41">
        <f>'ENTRY SHEET-HS'!$M$5</f>
        <v>0</v>
      </c>
      <c r="H27" s="41">
        <f t="shared" si="1"/>
        <v>0</v>
      </c>
      <c r="I27" s="423"/>
      <c r="J27" s="423"/>
      <c r="K27" s="236">
        <f>'6-8-MDMonthly'!$I26</f>
        <v>0</v>
      </c>
      <c r="L27" s="39">
        <f>'9-10-MDM&amp;EGG'!$I26</f>
        <v>0</v>
      </c>
      <c r="M27" s="42">
        <f t="shared" si="2"/>
        <v>0</v>
      </c>
      <c r="N27" s="237">
        <f t="shared" si="6"/>
        <v>120</v>
      </c>
      <c r="O27" s="42">
        <f t="shared" si="4"/>
        <v>110</v>
      </c>
      <c r="P27" s="344">
        <f t="shared" si="5"/>
        <v>230</v>
      </c>
      <c r="Q27" s="338"/>
    </row>
    <row r="28" spans="1:17" ht="21" x14ac:dyDescent="0.35">
      <c r="A28" s="18">
        <v>23</v>
      </c>
      <c r="B28" s="42">
        <f>'6-8-MDMonthly'!$G27</f>
        <v>120</v>
      </c>
      <c r="C28" s="42">
        <f>'9-10-MDM&amp;EGG'!$G27</f>
        <v>110</v>
      </c>
      <c r="D28" s="42">
        <f t="shared" si="0"/>
        <v>230</v>
      </c>
      <c r="E28" s="423"/>
      <c r="F28" s="41">
        <f>'ENTRY SHEET-UPS'!M27</f>
        <v>0</v>
      </c>
      <c r="G28" s="41">
        <f>'ENTRY SHEET-HS'!$M$5</f>
        <v>0</v>
      </c>
      <c r="H28" s="41">
        <f t="shared" si="1"/>
        <v>0</v>
      </c>
      <c r="I28" s="423"/>
      <c r="J28" s="423"/>
      <c r="K28" s="236">
        <f>'6-8-MDMonthly'!$I27</f>
        <v>0</v>
      </c>
      <c r="L28" s="39">
        <f>'9-10-MDM&amp;EGG'!$I27</f>
        <v>0</v>
      </c>
      <c r="M28" s="42">
        <f t="shared" si="2"/>
        <v>0</v>
      </c>
      <c r="N28" s="237">
        <f t="shared" si="6"/>
        <v>120</v>
      </c>
      <c r="O28" s="42">
        <f t="shared" si="4"/>
        <v>110</v>
      </c>
      <c r="P28" s="344">
        <f t="shared" si="5"/>
        <v>230</v>
      </c>
      <c r="Q28" s="338"/>
    </row>
    <row r="29" spans="1:17" ht="21" x14ac:dyDescent="0.35">
      <c r="A29" s="18">
        <v>24</v>
      </c>
      <c r="B29" s="42">
        <f>'6-8-MDMonthly'!$G28</f>
        <v>120</v>
      </c>
      <c r="C29" s="42">
        <f>'9-10-MDM&amp;EGG'!$G28</f>
        <v>110</v>
      </c>
      <c r="D29" s="42">
        <f t="shared" si="0"/>
        <v>230</v>
      </c>
      <c r="E29" s="423"/>
      <c r="F29" s="41">
        <f>'ENTRY SHEET-UPS'!M28</f>
        <v>0</v>
      </c>
      <c r="G29" s="41">
        <f>'ENTRY SHEET-HS'!$M$5</f>
        <v>0</v>
      </c>
      <c r="H29" s="41">
        <f t="shared" si="1"/>
        <v>0</v>
      </c>
      <c r="I29" s="423"/>
      <c r="J29" s="423"/>
      <c r="K29" s="236">
        <f>'6-8-MDMonthly'!$I28</f>
        <v>0</v>
      </c>
      <c r="L29" s="39">
        <f>'9-10-MDM&amp;EGG'!$I28</f>
        <v>0</v>
      </c>
      <c r="M29" s="42">
        <f t="shared" si="2"/>
        <v>0</v>
      </c>
      <c r="N29" s="237">
        <f t="shared" si="6"/>
        <v>120</v>
      </c>
      <c r="O29" s="42">
        <f t="shared" si="4"/>
        <v>110</v>
      </c>
      <c r="P29" s="344">
        <f t="shared" si="5"/>
        <v>230</v>
      </c>
      <c r="Q29" s="338"/>
    </row>
    <row r="30" spans="1:17" ht="21" x14ac:dyDescent="0.35">
      <c r="A30" s="18">
        <v>25</v>
      </c>
      <c r="B30" s="42">
        <f>'6-8-MDMonthly'!$G29</f>
        <v>120</v>
      </c>
      <c r="C30" s="42">
        <f>'9-10-MDM&amp;EGG'!$G29</f>
        <v>110</v>
      </c>
      <c r="D30" s="42">
        <f t="shared" si="0"/>
        <v>230</v>
      </c>
      <c r="E30" s="423"/>
      <c r="F30" s="41">
        <f>'ENTRY SHEET-UPS'!M29</f>
        <v>0</v>
      </c>
      <c r="G30" s="41">
        <f>'ENTRY SHEET-HS'!$M$5</f>
        <v>0</v>
      </c>
      <c r="H30" s="41">
        <f t="shared" si="1"/>
        <v>0</v>
      </c>
      <c r="I30" s="423"/>
      <c r="J30" s="423"/>
      <c r="K30" s="236">
        <f>'6-8-MDMonthly'!$I29</f>
        <v>0</v>
      </c>
      <c r="L30" s="39">
        <f>'9-10-MDM&amp;EGG'!$I29</f>
        <v>0</v>
      </c>
      <c r="M30" s="42">
        <f t="shared" si="2"/>
        <v>0</v>
      </c>
      <c r="N30" s="237">
        <f t="shared" si="6"/>
        <v>120</v>
      </c>
      <c r="O30" s="42">
        <f t="shared" si="4"/>
        <v>110</v>
      </c>
      <c r="P30" s="344">
        <f t="shared" si="5"/>
        <v>230</v>
      </c>
      <c r="Q30" s="338"/>
    </row>
    <row r="31" spans="1:17" ht="21" x14ac:dyDescent="0.35">
      <c r="A31" s="18">
        <v>26</v>
      </c>
      <c r="B31" s="42">
        <f>'6-8-MDMonthly'!$G30</f>
        <v>120</v>
      </c>
      <c r="C31" s="42">
        <f>'9-10-MDM&amp;EGG'!$G30</f>
        <v>110</v>
      </c>
      <c r="D31" s="42">
        <f t="shared" si="0"/>
        <v>230</v>
      </c>
      <c r="E31" s="423"/>
      <c r="F31" s="41">
        <f>'ENTRY SHEET-UPS'!M30</f>
        <v>0</v>
      </c>
      <c r="G31" s="41">
        <f>'ENTRY SHEET-HS'!$M$5</f>
        <v>0</v>
      </c>
      <c r="H31" s="41">
        <f t="shared" si="1"/>
        <v>0</v>
      </c>
      <c r="I31" s="423"/>
      <c r="J31" s="423"/>
      <c r="K31" s="236">
        <f>'6-8-MDMonthly'!$I30</f>
        <v>0</v>
      </c>
      <c r="L31" s="39">
        <f>'9-10-MDM&amp;EGG'!$I30</f>
        <v>0</v>
      </c>
      <c r="M31" s="42">
        <f t="shared" si="2"/>
        <v>0</v>
      </c>
      <c r="N31" s="237">
        <f t="shared" si="6"/>
        <v>120</v>
      </c>
      <c r="O31" s="42">
        <f t="shared" si="4"/>
        <v>110</v>
      </c>
      <c r="P31" s="344">
        <f>SUM(N31:O31)</f>
        <v>230</v>
      </c>
      <c r="Q31" s="338"/>
    </row>
    <row r="32" spans="1:17" ht="21" x14ac:dyDescent="0.35">
      <c r="A32" s="18">
        <v>27</v>
      </c>
      <c r="B32" s="42">
        <f>'6-8-MDMonthly'!$G31</f>
        <v>120</v>
      </c>
      <c r="C32" s="42">
        <f>'9-10-MDM&amp;EGG'!$G31</f>
        <v>110</v>
      </c>
      <c r="D32" s="42">
        <f t="shared" si="0"/>
        <v>230</v>
      </c>
      <c r="E32" s="423"/>
      <c r="F32" s="41">
        <f>'ENTRY SHEET-UPS'!M31</f>
        <v>0</v>
      </c>
      <c r="G32" s="41">
        <f>'ENTRY SHEET-HS'!$M$5</f>
        <v>0</v>
      </c>
      <c r="H32" s="41">
        <f t="shared" si="1"/>
        <v>0</v>
      </c>
      <c r="I32" s="423"/>
      <c r="J32" s="423"/>
      <c r="K32" s="236">
        <f>'6-8-MDMonthly'!$I31</f>
        <v>0</v>
      </c>
      <c r="L32" s="39">
        <f>'9-10-MDM&amp;EGG'!$I31</f>
        <v>0</v>
      </c>
      <c r="M32" s="42">
        <f t="shared" si="2"/>
        <v>0</v>
      </c>
      <c r="N32" s="237">
        <f t="shared" si="6"/>
        <v>120</v>
      </c>
      <c r="O32" s="42">
        <f t="shared" si="4"/>
        <v>110</v>
      </c>
      <c r="P32" s="344">
        <f>SUM(N32:O32)</f>
        <v>230</v>
      </c>
      <c r="Q32" s="338"/>
    </row>
    <row r="33" spans="1:17" ht="21" x14ac:dyDescent="0.35">
      <c r="A33" s="18">
        <v>28</v>
      </c>
      <c r="B33" s="42">
        <f>'6-8-MDMonthly'!$G32</f>
        <v>120</v>
      </c>
      <c r="C33" s="42">
        <f>'9-10-MDM&amp;EGG'!$G32</f>
        <v>110</v>
      </c>
      <c r="D33" s="42">
        <f t="shared" si="0"/>
        <v>230</v>
      </c>
      <c r="E33" s="423"/>
      <c r="F33" s="41">
        <f>'ENTRY SHEET-UPS'!M32</f>
        <v>0</v>
      </c>
      <c r="G33" s="41">
        <f>'ENTRY SHEET-HS'!$M$5</f>
        <v>0</v>
      </c>
      <c r="H33" s="41">
        <f t="shared" si="1"/>
        <v>0</v>
      </c>
      <c r="I33" s="423"/>
      <c r="J33" s="423"/>
      <c r="K33" s="236">
        <f>'6-8-MDMonthly'!$I32</f>
        <v>0</v>
      </c>
      <c r="L33" s="39">
        <f>'9-10-MDM&amp;EGG'!$I32</f>
        <v>0</v>
      </c>
      <c r="M33" s="42">
        <f t="shared" si="2"/>
        <v>0</v>
      </c>
      <c r="N33" s="237">
        <f t="shared" si="6"/>
        <v>120</v>
      </c>
      <c r="O33" s="42">
        <f t="shared" si="4"/>
        <v>110</v>
      </c>
      <c r="P33" s="344">
        <f t="shared" si="5"/>
        <v>230</v>
      </c>
      <c r="Q33" s="338"/>
    </row>
    <row r="34" spans="1:17" ht="21" x14ac:dyDescent="0.35">
      <c r="A34" s="18">
        <v>29</v>
      </c>
      <c r="B34" s="42">
        <f>'6-8-MDMonthly'!$G33</f>
        <v>120</v>
      </c>
      <c r="C34" s="42">
        <f>'9-10-MDM&amp;EGG'!$G33</f>
        <v>110</v>
      </c>
      <c r="D34" s="42">
        <f t="shared" si="0"/>
        <v>230</v>
      </c>
      <c r="E34" s="423"/>
      <c r="F34" s="41">
        <f>'ENTRY SHEET-UPS'!M33</f>
        <v>0</v>
      </c>
      <c r="G34" s="41">
        <f>'ENTRY SHEET-HS'!$M$5</f>
        <v>0</v>
      </c>
      <c r="H34" s="41">
        <f t="shared" si="1"/>
        <v>0</v>
      </c>
      <c r="I34" s="423"/>
      <c r="J34" s="423"/>
      <c r="K34" s="236">
        <f>'6-8-MDMonthly'!$I33</f>
        <v>0</v>
      </c>
      <c r="L34" s="39">
        <f>'9-10-MDM&amp;EGG'!$I33</f>
        <v>0</v>
      </c>
      <c r="M34" s="42">
        <f t="shared" si="2"/>
        <v>0</v>
      </c>
      <c r="N34" s="237">
        <f t="shared" si="6"/>
        <v>120</v>
      </c>
      <c r="O34" s="42">
        <f t="shared" si="4"/>
        <v>110</v>
      </c>
      <c r="P34" s="344">
        <f t="shared" si="5"/>
        <v>230</v>
      </c>
      <c r="Q34" s="338"/>
    </row>
    <row r="35" spans="1:17" ht="21" x14ac:dyDescent="0.35">
      <c r="A35" s="18">
        <v>30</v>
      </c>
      <c r="B35" s="42">
        <f>'6-8-MDMonthly'!$G34</f>
        <v>120</v>
      </c>
      <c r="C35" s="42">
        <f>'9-10-MDM&amp;EGG'!$G34</f>
        <v>110</v>
      </c>
      <c r="D35" s="42">
        <f t="shared" si="0"/>
        <v>230</v>
      </c>
      <c r="E35" s="423"/>
      <c r="F35" s="41">
        <f>'ENTRY SHEET-UPS'!M34</f>
        <v>0</v>
      </c>
      <c r="G35" s="41">
        <f>'ENTRY SHEET-HS'!$M$5</f>
        <v>0</v>
      </c>
      <c r="H35" s="41">
        <f t="shared" si="1"/>
        <v>0</v>
      </c>
      <c r="I35" s="423"/>
      <c r="J35" s="423"/>
      <c r="K35" s="236">
        <f>'6-8-MDMonthly'!$I34</f>
        <v>0</v>
      </c>
      <c r="L35" s="39">
        <f>'9-10-MDM&amp;EGG'!$I34</f>
        <v>0</v>
      </c>
      <c r="M35" s="42">
        <f t="shared" si="2"/>
        <v>0</v>
      </c>
      <c r="N35" s="237">
        <f t="shared" si="6"/>
        <v>120</v>
      </c>
      <c r="O35" s="42">
        <f t="shared" si="4"/>
        <v>110</v>
      </c>
      <c r="P35" s="344">
        <f t="shared" si="5"/>
        <v>230</v>
      </c>
      <c r="Q35" s="338"/>
    </row>
    <row r="36" spans="1:17" ht="21" x14ac:dyDescent="0.35">
      <c r="A36" s="25">
        <v>31</v>
      </c>
      <c r="B36" s="42">
        <f>'6-8-MDMonthly'!$G35</f>
        <v>120</v>
      </c>
      <c r="C36" s="42">
        <f>'9-10-MDM&amp;EGG'!$G35</f>
        <v>110</v>
      </c>
      <c r="D36" s="42">
        <f t="shared" si="0"/>
        <v>230</v>
      </c>
      <c r="E36" s="423"/>
      <c r="F36" s="41">
        <f>'ENTRY SHEET-UPS'!M35</f>
        <v>0</v>
      </c>
      <c r="G36" s="41">
        <f>'ENTRY SHEET-HS'!$M$5</f>
        <v>0</v>
      </c>
      <c r="H36" s="41">
        <f t="shared" si="1"/>
        <v>0</v>
      </c>
      <c r="I36" s="423"/>
      <c r="J36" s="423"/>
      <c r="K36" s="236">
        <f>'6-8-MDMonthly'!$I35</f>
        <v>0</v>
      </c>
      <c r="L36" s="39">
        <f>'9-10-MDM&amp;EGG'!$I35</f>
        <v>0</v>
      </c>
      <c r="M36" s="42">
        <f t="shared" si="2"/>
        <v>0</v>
      </c>
      <c r="N36" s="237">
        <f t="shared" si="6"/>
        <v>120</v>
      </c>
      <c r="O36" s="42">
        <f t="shared" si="4"/>
        <v>110</v>
      </c>
      <c r="P36" s="343">
        <f t="shared" si="5"/>
        <v>230</v>
      </c>
      <c r="Q36" s="338"/>
    </row>
    <row r="37" spans="1:17" x14ac:dyDescent="0.25">
      <c r="A37" s="26"/>
      <c r="B37" s="45"/>
      <c r="C37" s="45"/>
      <c r="D37" s="45"/>
      <c r="E37" s="424"/>
      <c r="F37" s="45">
        <f>SUM(F6:F36)</f>
        <v>0</v>
      </c>
      <c r="G37" s="45">
        <f>SUM(G6:G36)</f>
        <v>0</v>
      </c>
      <c r="H37" s="45">
        <f>SUM(H6:H36)</f>
        <v>0</v>
      </c>
      <c r="I37" s="424"/>
      <c r="J37" s="424"/>
      <c r="K37" s="238">
        <f>SUM(K6:K36)</f>
        <v>0</v>
      </c>
      <c r="L37" s="45">
        <f>SUM(L6:L36)</f>
        <v>0</v>
      </c>
      <c r="M37" s="45">
        <f>SUM(K37:L37)</f>
        <v>0</v>
      </c>
      <c r="N37" s="238"/>
      <c r="O37" s="45"/>
      <c r="P37" s="45"/>
      <c r="Q37" s="342">
        <f>SUM(Q6:Q36)</f>
        <v>0</v>
      </c>
    </row>
  </sheetData>
  <sheetProtection algorithmName="SHA-512" hashValue="bcBZW40vuOyNOYqzBXFkxv1EJ9Tbg2OtIz8hXu6MnuVPQjYT0a16wYjJkEX5Rix/509S9Q66mVgxvDOFQjPOwg==" saltValue="KMoN3J9F/hkSek84hHB7Yw==" spinCount="100000" sheet="1" objects="1" scenarios="1"/>
  <mergeCells count="13">
    <mergeCell ref="A1:N1"/>
    <mergeCell ref="L2:M2"/>
    <mergeCell ref="N2:P2"/>
    <mergeCell ref="B2:C2"/>
    <mergeCell ref="E2:K2"/>
    <mergeCell ref="A3:A5"/>
    <mergeCell ref="B3:D3"/>
    <mergeCell ref="F3:H3"/>
    <mergeCell ref="N3:P3"/>
    <mergeCell ref="K3:M3"/>
    <mergeCell ref="E3:E37"/>
    <mergeCell ref="I3:I37"/>
    <mergeCell ref="J3:J37"/>
  </mergeCells>
  <pageMargins left="0.25" right="0.25" top="0.42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AC59"/>
  <sheetViews>
    <sheetView view="pageBreakPreview" zoomScale="70" zoomScaleSheetLayoutView="70" workbookViewId="0">
      <pane xSplit="1" ySplit="5" topLeftCell="F24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 x14ac:dyDescent="0.25"/>
  <cols>
    <col min="1" max="1" width="5.7109375" style="32" bestFit="1" customWidth="1"/>
    <col min="2" max="4" width="7.85546875" customWidth="1"/>
    <col min="5" max="5" width="0.42578125" customWidth="1"/>
    <col min="6" max="8" width="7.85546875" customWidth="1"/>
    <col min="9" max="9" width="0.42578125" customWidth="1"/>
    <col min="10" max="11" width="9.140625" customWidth="1"/>
    <col min="12" max="12" width="10.5703125" customWidth="1"/>
    <col min="13" max="13" width="0.5703125" style="203" customWidth="1"/>
    <col min="14" max="14" width="8.7109375" bestFit="1" customWidth="1"/>
    <col min="15" max="15" width="7.5703125" bestFit="1" customWidth="1"/>
    <col min="16" max="16" width="10.5703125" bestFit="1" customWidth="1"/>
    <col min="17" max="17" width="9.28515625" bestFit="1" customWidth="1"/>
    <col min="18" max="18" width="10.7109375" customWidth="1"/>
    <col min="19" max="19" width="9.140625" bestFit="1" customWidth="1"/>
    <col min="20" max="21" width="6.28515625" bestFit="1" customWidth="1"/>
    <col min="22" max="22" width="7" bestFit="1" customWidth="1"/>
    <col min="23" max="23" width="9.28515625" bestFit="1" customWidth="1"/>
    <col min="24" max="24" width="11.85546875" bestFit="1" customWidth="1"/>
    <col min="25" max="25" width="12.42578125" customWidth="1"/>
    <col min="26" max="27" width="15.42578125" customWidth="1"/>
    <col min="28" max="28" width="7.28515625" customWidth="1"/>
    <col min="29" max="29" width="22.7109375" customWidth="1"/>
  </cols>
  <sheetData>
    <row r="1" spans="1:29" ht="21" x14ac:dyDescent="0.35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56"/>
    </row>
    <row r="2" spans="1:29" x14ac:dyDescent="0.25">
      <c r="A2" s="207"/>
      <c r="B2" s="207"/>
      <c r="C2" s="367" t="str">
        <f>"MANDAL : " &amp; MANDAL</f>
        <v>MANDAL : XYZ</v>
      </c>
      <c r="D2" s="368"/>
      <c r="E2" s="368"/>
      <c r="F2" s="368"/>
      <c r="G2" s="368"/>
      <c r="H2" s="369"/>
      <c r="I2" s="37"/>
      <c r="J2" s="433" t="str">
        <f>"SCHOOL : " &amp; SCHOOL</f>
        <v>SCHOOL : ZPHS ABC</v>
      </c>
      <c r="K2" s="434"/>
      <c r="L2" s="434"/>
      <c r="M2" s="434"/>
      <c r="N2" s="434"/>
      <c r="O2" s="434"/>
      <c r="P2" s="434"/>
      <c r="Q2" s="434"/>
      <c r="R2" s="434"/>
      <c r="S2" s="434"/>
      <c r="T2" s="435"/>
      <c r="U2" s="367" t="str">
        <f>"MONTH:" &amp; MONTH</f>
        <v>MONTH:43831</v>
      </c>
      <c r="V2" s="368"/>
      <c r="W2" s="368"/>
      <c r="X2" s="368"/>
      <c r="Y2" s="368"/>
      <c r="Z2" s="118"/>
      <c r="AA2" s="373">
        <f>MONTH</f>
        <v>43831</v>
      </c>
      <c r="AB2" s="374"/>
      <c r="AC2" s="37">
        <f>MONTH</f>
        <v>43831</v>
      </c>
    </row>
    <row r="3" spans="1:29" ht="28.5" customHeight="1" x14ac:dyDescent="0.3">
      <c r="A3" s="436" t="s">
        <v>4</v>
      </c>
      <c r="B3" s="444" t="s">
        <v>5</v>
      </c>
      <c r="C3" s="445"/>
      <c r="D3" s="445"/>
      <c r="E3" s="12"/>
      <c r="F3" s="443" t="s">
        <v>6</v>
      </c>
      <c r="G3" s="443"/>
      <c r="H3" s="443"/>
      <c r="I3" s="12"/>
      <c r="J3" s="444" t="s">
        <v>7</v>
      </c>
      <c r="K3" s="445"/>
      <c r="L3" s="445"/>
      <c r="M3" s="199"/>
      <c r="N3" s="443" t="s">
        <v>66</v>
      </c>
      <c r="O3" s="443"/>
      <c r="P3" s="443"/>
      <c r="Q3" s="444" t="s">
        <v>21</v>
      </c>
      <c r="R3" s="445"/>
      <c r="S3" s="445"/>
      <c r="T3" s="441" t="s">
        <v>67</v>
      </c>
      <c r="U3" s="442"/>
      <c r="V3" s="442"/>
      <c r="W3" s="444" t="s">
        <v>10</v>
      </c>
      <c r="X3" s="445"/>
      <c r="Y3" s="445"/>
      <c r="Z3" s="12"/>
      <c r="AA3" s="376" t="s">
        <v>11</v>
      </c>
      <c r="AB3" s="376"/>
      <c r="AC3" s="51" t="s">
        <v>12</v>
      </c>
    </row>
    <row r="4" spans="1:29" ht="35.25" customHeight="1" x14ac:dyDescent="0.3">
      <c r="A4" s="437"/>
      <c r="B4" s="13" t="s">
        <v>13</v>
      </c>
      <c r="C4" s="13" t="s">
        <v>14</v>
      </c>
      <c r="D4" s="13" t="s">
        <v>15</v>
      </c>
      <c r="E4" s="14"/>
      <c r="F4" s="15" t="s">
        <v>13</v>
      </c>
      <c r="G4" s="15" t="s">
        <v>14</v>
      </c>
      <c r="H4" s="15" t="s">
        <v>15</v>
      </c>
      <c r="I4" s="14"/>
      <c r="J4" s="16" t="s">
        <v>13</v>
      </c>
      <c r="K4" s="16" t="s">
        <v>14</v>
      </c>
      <c r="L4" s="16" t="s">
        <v>15</v>
      </c>
      <c r="M4" s="200"/>
      <c r="N4" s="16" t="s">
        <v>8</v>
      </c>
      <c r="O4" s="16" t="s">
        <v>9</v>
      </c>
      <c r="P4" s="16" t="s">
        <v>24</v>
      </c>
      <c r="Q4" s="180" t="s">
        <v>22</v>
      </c>
      <c r="R4" s="78" t="s">
        <v>16</v>
      </c>
      <c r="S4" s="78" t="s">
        <v>17</v>
      </c>
      <c r="T4" s="79" t="s">
        <v>13</v>
      </c>
      <c r="U4" s="79" t="s">
        <v>14</v>
      </c>
      <c r="V4" s="79" t="s">
        <v>55</v>
      </c>
      <c r="W4" s="17" t="s">
        <v>13</v>
      </c>
      <c r="X4" s="17" t="s">
        <v>14</v>
      </c>
      <c r="Y4" s="17" t="s">
        <v>15</v>
      </c>
      <c r="Z4" s="14"/>
      <c r="AA4" s="39" t="s">
        <v>13</v>
      </c>
      <c r="AB4" s="39" t="s">
        <v>14</v>
      </c>
      <c r="AC4" s="51"/>
    </row>
    <row r="5" spans="1:29" ht="21.75" customHeight="1" x14ac:dyDescent="0.3">
      <c r="A5" s="438"/>
      <c r="B5" s="378" t="s">
        <v>18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9"/>
      <c r="Q5" s="181">
        <f>'RICE ACCOUNT'!$D$6</f>
        <v>230</v>
      </c>
      <c r="R5" s="439"/>
      <c r="S5" s="440"/>
      <c r="T5" s="439"/>
      <c r="U5" s="440"/>
      <c r="V5" s="194"/>
      <c r="W5" s="380">
        <f>COSTPCHILDUPS</f>
        <v>6.18</v>
      </c>
      <c r="X5" s="381"/>
      <c r="Y5" s="382"/>
      <c r="Z5" s="79"/>
      <c r="AA5" s="82"/>
      <c r="AB5" s="82"/>
      <c r="AC5" s="51"/>
    </row>
    <row r="6" spans="1:29" ht="18" customHeight="1" x14ac:dyDescent="0.35">
      <c r="A6" s="18">
        <v>1</v>
      </c>
      <c r="B6" s="19" t="e">
        <f>#REF!</f>
        <v>#REF!</v>
      </c>
      <c r="C6" s="19">
        <f>'9-10-MDM&amp;EGG'!C5</f>
        <v>120</v>
      </c>
      <c r="D6" s="19" t="e">
        <f>SUM(B6:C6)</f>
        <v>#REF!</v>
      </c>
      <c r="E6" s="20"/>
      <c r="F6" s="21" t="e">
        <f>#REF!</f>
        <v>#REF!</v>
      </c>
      <c r="G6" s="21">
        <f>'9-10-MDM&amp;EGG'!D5</f>
        <v>0</v>
      </c>
      <c r="H6" s="21" t="e">
        <f>SUM(F6:G6)</f>
        <v>#REF!</v>
      </c>
      <c r="I6" s="20"/>
      <c r="J6" s="22" t="e">
        <f>#REF!</f>
        <v>#REF!</v>
      </c>
      <c r="K6" s="22">
        <f>'9-10-MDM&amp;EGG'!E5</f>
        <v>0</v>
      </c>
      <c r="L6" s="22" t="e">
        <f>SUM(J6:K6)</f>
        <v>#REF!</v>
      </c>
      <c r="M6" s="201"/>
      <c r="N6" s="195" t="e">
        <f>J6*150/1000</f>
        <v>#REF!</v>
      </c>
      <c r="O6" s="195">
        <f>K6*150/1000</f>
        <v>0</v>
      </c>
      <c r="P6" s="195" t="e">
        <f>N6+O6</f>
        <v>#REF!</v>
      </c>
      <c r="Q6" s="182">
        <f>Q5</f>
        <v>230</v>
      </c>
      <c r="R6" s="24" t="e">
        <f>(J6*150/1000)+(K6*150/1000)</f>
        <v>#REF!</v>
      </c>
      <c r="S6" s="24" t="e">
        <f>Q6-R6</f>
        <v>#REF!</v>
      </c>
      <c r="T6" s="42">
        <f>'RICE ACCOUNT'!F6</f>
        <v>0</v>
      </c>
      <c r="U6" s="42">
        <f>'RICE ACCOUNT'!G6</f>
        <v>0</v>
      </c>
      <c r="V6" s="42">
        <f>SUM(T6:U6)</f>
        <v>0</v>
      </c>
      <c r="W6" s="23" t="e">
        <f>J6*COSTPCHILDUPS</f>
        <v>#REF!</v>
      </c>
      <c r="X6" s="23">
        <f>K6*COSTPCHILDUPS</f>
        <v>0</v>
      </c>
      <c r="Y6" s="23" t="e">
        <f>SUM(W6:X6)</f>
        <v>#REF!</v>
      </c>
      <c r="Z6" s="20"/>
      <c r="AA6" s="42">
        <f>'RICE ACCOUNT'!F6</f>
        <v>0</v>
      </c>
      <c r="AB6" s="42">
        <f>'RICE ACCOUNT'!G6</f>
        <v>0</v>
      </c>
      <c r="AC6" s="123"/>
    </row>
    <row r="7" spans="1:29" ht="18" customHeight="1" x14ac:dyDescent="0.35">
      <c r="A7" s="18">
        <v>2</v>
      </c>
      <c r="B7" s="19" t="e">
        <f>#REF!</f>
        <v>#REF!</v>
      </c>
      <c r="C7" s="19">
        <f>'9-10-MDM&amp;EGG'!C6</f>
        <v>120</v>
      </c>
      <c r="D7" s="19" t="e">
        <f t="shared" ref="D7:D37" si="0">SUM(B7:C7)</f>
        <v>#REF!</v>
      </c>
      <c r="E7" s="20"/>
      <c r="F7" s="21" t="e">
        <f>#REF!</f>
        <v>#REF!</v>
      </c>
      <c r="G7" s="21">
        <f>'9-10-MDM&amp;EGG'!D6</f>
        <v>0</v>
      </c>
      <c r="H7" s="21" t="e">
        <f t="shared" ref="H7:H37" si="1">SUM(F7:G7)</f>
        <v>#REF!</v>
      </c>
      <c r="I7" s="20"/>
      <c r="J7" s="22" t="e">
        <f>#REF!</f>
        <v>#REF!</v>
      </c>
      <c r="K7" s="22">
        <f>'9-10-MDM&amp;EGG'!E6</f>
        <v>0</v>
      </c>
      <c r="L7" s="22" t="e">
        <f t="shared" ref="L7:L25" si="2">SUM(J7:K7)</f>
        <v>#REF!</v>
      </c>
      <c r="M7" s="201"/>
      <c r="N7" s="195" t="e">
        <f t="shared" ref="N7:N36" si="3">J7*150/1000</f>
        <v>#REF!</v>
      </c>
      <c r="O7" s="195">
        <f t="shared" ref="O7:O36" si="4">K7*150/1000</f>
        <v>0</v>
      </c>
      <c r="P7" s="195" t="e">
        <f t="shared" ref="P7:P36" si="5">N7+O7</f>
        <v>#REF!</v>
      </c>
      <c r="Q7" s="182" t="e">
        <f>S6+V6</f>
        <v>#REF!</v>
      </c>
      <c r="R7" s="24" t="e">
        <f t="shared" ref="R7:R36" si="6">(J7*150/1000)+(K7*150/1000)</f>
        <v>#REF!</v>
      </c>
      <c r="S7" s="24" t="e">
        <f>Q7-R7</f>
        <v>#REF!</v>
      </c>
      <c r="T7" s="42">
        <f>'RICE ACCOUNT'!F7</f>
        <v>0</v>
      </c>
      <c r="U7" s="42">
        <f>'RICE ACCOUNT'!G7</f>
        <v>0</v>
      </c>
      <c r="V7" s="42">
        <f t="shared" ref="V7:V36" si="7">SUM(T7:U7)</f>
        <v>0</v>
      </c>
      <c r="W7" s="23" t="e">
        <f>J7*COSTPCHILDUPS</f>
        <v>#REF!</v>
      </c>
      <c r="X7" s="23">
        <f t="shared" ref="X7:X37" si="8">K7*COSTPCHILDUPS</f>
        <v>0</v>
      </c>
      <c r="Y7" s="23" t="e">
        <f t="shared" ref="Y7:Y36" si="9">SUM(W7:X7)</f>
        <v>#REF!</v>
      </c>
      <c r="Z7" s="20"/>
      <c r="AA7" s="42">
        <f>'RICE ACCOUNT'!F7</f>
        <v>0</v>
      </c>
      <c r="AB7" s="42">
        <f>'RICE ACCOUNT'!G7</f>
        <v>0</v>
      </c>
    </row>
    <row r="8" spans="1:29" ht="18" customHeight="1" x14ac:dyDescent="0.35">
      <c r="A8" s="18">
        <v>3</v>
      </c>
      <c r="B8" s="19" t="e">
        <f>#REF!</f>
        <v>#REF!</v>
      </c>
      <c r="C8" s="19">
        <f>'9-10-MDM&amp;EGG'!C7</f>
        <v>120</v>
      </c>
      <c r="D8" s="19" t="e">
        <f t="shared" si="0"/>
        <v>#REF!</v>
      </c>
      <c r="E8" s="20"/>
      <c r="F8" s="21" t="e">
        <f>#REF!</f>
        <v>#REF!</v>
      </c>
      <c r="G8" s="21">
        <f>'9-10-MDM&amp;EGG'!D7</f>
        <v>0</v>
      </c>
      <c r="H8" s="21" t="e">
        <f t="shared" si="1"/>
        <v>#REF!</v>
      </c>
      <c r="I8" s="20"/>
      <c r="J8" s="22" t="e">
        <f>#REF!</f>
        <v>#REF!</v>
      </c>
      <c r="K8" s="22">
        <f>'9-10-MDM&amp;EGG'!E7</f>
        <v>0</v>
      </c>
      <c r="L8" s="22" t="e">
        <f t="shared" si="2"/>
        <v>#REF!</v>
      </c>
      <c r="M8" s="201"/>
      <c r="N8" s="195" t="e">
        <f t="shared" si="3"/>
        <v>#REF!</v>
      </c>
      <c r="O8" s="195">
        <f t="shared" si="4"/>
        <v>0</v>
      </c>
      <c r="P8" s="195" t="e">
        <f t="shared" si="5"/>
        <v>#REF!</v>
      </c>
      <c r="Q8" s="182" t="e">
        <f t="shared" ref="Q8:Q36" si="10">S7+V7</f>
        <v>#REF!</v>
      </c>
      <c r="R8" s="24" t="e">
        <f t="shared" si="6"/>
        <v>#REF!</v>
      </c>
      <c r="S8" s="24" t="e">
        <f t="shared" ref="S8:S36" si="11">Q8-R8</f>
        <v>#REF!</v>
      </c>
      <c r="T8" s="42">
        <f>'RICE ACCOUNT'!F8</f>
        <v>0</v>
      </c>
      <c r="U8" s="42">
        <f>'RICE ACCOUNT'!G8</f>
        <v>0</v>
      </c>
      <c r="V8" s="42">
        <f t="shared" si="7"/>
        <v>0</v>
      </c>
      <c r="W8" s="23" t="e">
        <f t="shared" ref="W8:W36" si="12">J8*COSTPCHILDUPS</f>
        <v>#REF!</v>
      </c>
      <c r="X8" s="23">
        <f t="shared" si="8"/>
        <v>0</v>
      </c>
      <c r="Y8" s="23" t="e">
        <f t="shared" si="9"/>
        <v>#REF!</v>
      </c>
      <c r="Z8" s="20"/>
      <c r="AA8" s="42">
        <f>'RICE ACCOUNT'!F8</f>
        <v>0</v>
      </c>
      <c r="AB8" s="42">
        <f>'RICE ACCOUNT'!G8</f>
        <v>0</v>
      </c>
      <c r="AC8" s="123"/>
    </row>
    <row r="9" spans="1:29" ht="18" customHeight="1" x14ac:dyDescent="0.35">
      <c r="A9" s="18">
        <v>4</v>
      </c>
      <c r="B9" s="19" t="e">
        <f>#REF!</f>
        <v>#REF!</v>
      </c>
      <c r="C9" s="19">
        <f>'9-10-MDM&amp;EGG'!C8</f>
        <v>120</v>
      </c>
      <c r="D9" s="19" t="e">
        <f t="shared" si="0"/>
        <v>#REF!</v>
      </c>
      <c r="E9" s="20"/>
      <c r="F9" s="21" t="e">
        <f>#REF!</f>
        <v>#REF!</v>
      </c>
      <c r="G9" s="21">
        <f>'9-10-MDM&amp;EGG'!D8</f>
        <v>0</v>
      </c>
      <c r="H9" s="21" t="e">
        <f t="shared" si="1"/>
        <v>#REF!</v>
      </c>
      <c r="I9" s="20"/>
      <c r="J9" s="22" t="e">
        <f>#REF!</f>
        <v>#REF!</v>
      </c>
      <c r="K9" s="22">
        <f>'9-10-MDM&amp;EGG'!E8</f>
        <v>0</v>
      </c>
      <c r="L9" s="22" t="e">
        <f t="shared" si="2"/>
        <v>#REF!</v>
      </c>
      <c r="M9" s="201"/>
      <c r="N9" s="195" t="e">
        <f t="shared" si="3"/>
        <v>#REF!</v>
      </c>
      <c r="O9" s="195">
        <f t="shared" si="4"/>
        <v>0</v>
      </c>
      <c r="P9" s="195" t="e">
        <f t="shared" si="5"/>
        <v>#REF!</v>
      </c>
      <c r="Q9" s="182" t="e">
        <f t="shared" si="10"/>
        <v>#REF!</v>
      </c>
      <c r="R9" s="24" t="e">
        <f t="shared" si="6"/>
        <v>#REF!</v>
      </c>
      <c r="S9" s="24" t="e">
        <f t="shared" si="11"/>
        <v>#REF!</v>
      </c>
      <c r="T9" s="42">
        <f>'RICE ACCOUNT'!F9</f>
        <v>0</v>
      </c>
      <c r="U9" s="42">
        <f>'RICE ACCOUNT'!G9</f>
        <v>0</v>
      </c>
      <c r="V9" s="42">
        <f t="shared" si="7"/>
        <v>0</v>
      </c>
      <c r="W9" s="23" t="e">
        <f t="shared" si="12"/>
        <v>#REF!</v>
      </c>
      <c r="X9" s="23">
        <f t="shared" si="8"/>
        <v>0</v>
      </c>
      <c r="Y9" s="23" t="e">
        <f t="shared" si="9"/>
        <v>#REF!</v>
      </c>
      <c r="Z9" s="20"/>
      <c r="AA9" s="42">
        <f>'RICE ACCOUNT'!F9</f>
        <v>0</v>
      </c>
      <c r="AB9" s="42">
        <f>'RICE ACCOUNT'!G9</f>
        <v>0</v>
      </c>
      <c r="AC9" s="123"/>
    </row>
    <row r="10" spans="1:29" ht="18" customHeight="1" x14ac:dyDescent="0.35">
      <c r="A10" s="18">
        <v>5</v>
      </c>
      <c r="B10" s="19" t="e">
        <f>#REF!</f>
        <v>#REF!</v>
      </c>
      <c r="C10" s="19">
        <f>'9-10-MDM&amp;EGG'!C9</f>
        <v>120</v>
      </c>
      <c r="D10" s="19" t="e">
        <f t="shared" si="0"/>
        <v>#REF!</v>
      </c>
      <c r="E10" s="20"/>
      <c r="F10" s="21" t="e">
        <f>#REF!</f>
        <v>#REF!</v>
      </c>
      <c r="G10" s="21">
        <f>'9-10-MDM&amp;EGG'!D9</f>
        <v>0</v>
      </c>
      <c r="H10" s="21" t="e">
        <f t="shared" si="1"/>
        <v>#REF!</v>
      </c>
      <c r="I10" s="20"/>
      <c r="J10" s="22" t="e">
        <f>#REF!</f>
        <v>#REF!</v>
      </c>
      <c r="K10" s="22">
        <f>'9-10-MDM&amp;EGG'!E9</f>
        <v>0</v>
      </c>
      <c r="L10" s="22" t="e">
        <f t="shared" si="2"/>
        <v>#REF!</v>
      </c>
      <c r="M10" s="201"/>
      <c r="N10" s="195" t="e">
        <f t="shared" si="3"/>
        <v>#REF!</v>
      </c>
      <c r="O10" s="195">
        <f t="shared" si="4"/>
        <v>0</v>
      </c>
      <c r="P10" s="195" t="e">
        <f t="shared" si="5"/>
        <v>#REF!</v>
      </c>
      <c r="Q10" s="182" t="e">
        <f t="shared" si="10"/>
        <v>#REF!</v>
      </c>
      <c r="R10" s="24" t="e">
        <f t="shared" si="6"/>
        <v>#REF!</v>
      </c>
      <c r="S10" s="24" t="e">
        <f t="shared" si="11"/>
        <v>#REF!</v>
      </c>
      <c r="T10" s="42">
        <f>'RICE ACCOUNT'!F10</f>
        <v>0</v>
      </c>
      <c r="U10" s="42">
        <f>'RICE ACCOUNT'!G10</f>
        <v>0</v>
      </c>
      <c r="V10" s="42">
        <f t="shared" si="7"/>
        <v>0</v>
      </c>
      <c r="W10" s="23" t="e">
        <f t="shared" si="12"/>
        <v>#REF!</v>
      </c>
      <c r="X10" s="23">
        <f t="shared" si="8"/>
        <v>0</v>
      </c>
      <c r="Y10" s="23" t="e">
        <f t="shared" si="9"/>
        <v>#REF!</v>
      </c>
      <c r="Z10" s="20"/>
      <c r="AA10" s="44">
        <f>'RICE ACCOUNT'!F10</f>
        <v>0</v>
      </c>
      <c r="AB10" s="44">
        <f>'RICE ACCOUNT'!G10</f>
        <v>0</v>
      </c>
      <c r="AC10" s="123"/>
    </row>
    <row r="11" spans="1:29" ht="18" customHeight="1" x14ac:dyDescent="0.35">
      <c r="A11" s="18">
        <v>6</v>
      </c>
      <c r="B11" s="19" t="e">
        <f>#REF!</f>
        <v>#REF!</v>
      </c>
      <c r="C11" s="19">
        <f>'9-10-MDM&amp;EGG'!C10</f>
        <v>120</v>
      </c>
      <c r="D11" s="19" t="e">
        <f t="shared" si="0"/>
        <v>#REF!</v>
      </c>
      <c r="E11" s="20"/>
      <c r="F11" s="21" t="e">
        <f>#REF!</f>
        <v>#REF!</v>
      </c>
      <c r="G11" s="21">
        <f>'9-10-MDM&amp;EGG'!D10</f>
        <v>0</v>
      </c>
      <c r="H11" s="21" t="e">
        <f t="shared" si="1"/>
        <v>#REF!</v>
      </c>
      <c r="I11" s="20"/>
      <c r="J11" s="22" t="e">
        <f>#REF!</f>
        <v>#REF!</v>
      </c>
      <c r="K11" s="22">
        <f>'9-10-MDM&amp;EGG'!E10</f>
        <v>0</v>
      </c>
      <c r="L11" s="22" t="e">
        <f t="shared" si="2"/>
        <v>#REF!</v>
      </c>
      <c r="M11" s="201"/>
      <c r="N11" s="195" t="e">
        <f t="shared" si="3"/>
        <v>#REF!</v>
      </c>
      <c r="O11" s="195">
        <f t="shared" si="4"/>
        <v>0</v>
      </c>
      <c r="P11" s="195" t="e">
        <f t="shared" si="5"/>
        <v>#REF!</v>
      </c>
      <c r="Q11" s="182" t="e">
        <f t="shared" si="10"/>
        <v>#REF!</v>
      </c>
      <c r="R11" s="24" t="e">
        <f t="shared" si="6"/>
        <v>#REF!</v>
      </c>
      <c r="S11" s="24" t="e">
        <f t="shared" si="11"/>
        <v>#REF!</v>
      </c>
      <c r="T11" s="42">
        <f>'RICE ACCOUNT'!F11</f>
        <v>0</v>
      </c>
      <c r="U11" s="42">
        <f>'RICE ACCOUNT'!G11</f>
        <v>0</v>
      </c>
      <c r="V11" s="42">
        <f t="shared" si="7"/>
        <v>0</v>
      </c>
      <c r="W11" s="23" t="e">
        <f t="shared" si="12"/>
        <v>#REF!</v>
      </c>
      <c r="X11" s="23">
        <f t="shared" si="8"/>
        <v>0</v>
      </c>
      <c r="Y11" s="23" t="e">
        <f t="shared" si="9"/>
        <v>#REF!</v>
      </c>
      <c r="Z11" s="20"/>
      <c r="AA11" s="42">
        <f>'RICE ACCOUNT'!F11</f>
        <v>0</v>
      </c>
      <c r="AB11" s="42">
        <f>'RICE ACCOUNT'!G11</f>
        <v>0</v>
      </c>
      <c r="AC11" s="123"/>
    </row>
    <row r="12" spans="1:29" ht="18" customHeight="1" x14ac:dyDescent="0.35">
      <c r="A12" s="18">
        <v>7</v>
      </c>
      <c r="B12" s="19" t="e">
        <f>#REF!</f>
        <v>#REF!</v>
      </c>
      <c r="C12" s="19">
        <f>'9-10-MDM&amp;EGG'!C11</f>
        <v>120</v>
      </c>
      <c r="D12" s="19" t="e">
        <f t="shared" si="0"/>
        <v>#REF!</v>
      </c>
      <c r="E12" s="20"/>
      <c r="F12" s="21" t="e">
        <f>#REF!</f>
        <v>#REF!</v>
      </c>
      <c r="G12" s="21">
        <f>'9-10-MDM&amp;EGG'!D11</f>
        <v>0</v>
      </c>
      <c r="H12" s="21" t="e">
        <f t="shared" si="1"/>
        <v>#REF!</v>
      </c>
      <c r="I12" s="20"/>
      <c r="J12" s="22" t="e">
        <f>#REF!</f>
        <v>#REF!</v>
      </c>
      <c r="K12" s="22">
        <f>'9-10-MDM&amp;EGG'!E11</f>
        <v>0</v>
      </c>
      <c r="L12" s="22" t="e">
        <f t="shared" si="2"/>
        <v>#REF!</v>
      </c>
      <c r="M12" s="201"/>
      <c r="N12" s="195" t="e">
        <f t="shared" si="3"/>
        <v>#REF!</v>
      </c>
      <c r="O12" s="195">
        <f t="shared" si="4"/>
        <v>0</v>
      </c>
      <c r="P12" s="195" t="e">
        <f t="shared" si="5"/>
        <v>#REF!</v>
      </c>
      <c r="Q12" s="182" t="e">
        <f t="shared" si="10"/>
        <v>#REF!</v>
      </c>
      <c r="R12" s="24" t="e">
        <f t="shared" si="6"/>
        <v>#REF!</v>
      </c>
      <c r="S12" s="24" t="e">
        <f t="shared" si="11"/>
        <v>#REF!</v>
      </c>
      <c r="T12" s="42">
        <f>'RICE ACCOUNT'!F12</f>
        <v>0</v>
      </c>
      <c r="U12" s="42">
        <f>'RICE ACCOUNT'!G12</f>
        <v>0</v>
      </c>
      <c r="V12" s="42">
        <f t="shared" si="7"/>
        <v>0</v>
      </c>
      <c r="W12" s="23" t="e">
        <f t="shared" si="12"/>
        <v>#REF!</v>
      </c>
      <c r="X12" s="23">
        <f t="shared" si="8"/>
        <v>0</v>
      </c>
      <c r="Y12" s="23" t="e">
        <f t="shared" si="9"/>
        <v>#REF!</v>
      </c>
      <c r="Z12" s="20"/>
      <c r="AA12" s="42">
        <f>'RICE ACCOUNT'!F12</f>
        <v>0</v>
      </c>
      <c r="AB12" s="42">
        <f>'RICE ACCOUNT'!G12</f>
        <v>0</v>
      </c>
      <c r="AC12" s="123"/>
    </row>
    <row r="13" spans="1:29" ht="18" customHeight="1" x14ac:dyDescent="0.35">
      <c r="A13" s="18">
        <v>8</v>
      </c>
      <c r="B13" s="19" t="e">
        <f>#REF!</f>
        <v>#REF!</v>
      </c>
      <c r="C13" s="19">
        <f>'9-10-MDM&amp;EGG'!C12</f>
        <v>120</v>
      </c>
      <c r="D13" s="19" t="e">
        <f t="shared" si="0"/>
        <v>#REF!</v>
      </c>
      <c r="E13" s="20"/>
      <c r="F13" s="21" t="e">
        <f>#REF!</f>
        <v>#REF!</v>
      </c>
      <c r="G13" s="21">
        <f>'9-10-MDM&amp;EGG'!D12</f>
        <v>0</v>
      </c>
      <c r="H13" s="21" t="e">
        <f t="shared" si="1"/>
        <v>#REF!</v>
      </c>
      <c r="I13" s="20"/>
      <c r="J13" s="22" t="e">
        <f>#REF!</f>
        <v>#REF!</v>
      </c>
      <c r="K13" s="22">
        <f>'9-10-MDM&amp;EGG'!E12</f>
        <v>0</v>
      </c>
      <c r="L13" s="22" t="e">
        <f t="shared" si="2"/>
        <v>#REF!</v>
      </c>
      <c r="M13" s="201"/>
      <c r="N13" s="195" t="e">
        <f t="shared" si="3"/>
        <v>#REF!</v>
      </c>
      <c r="O13" s="195">
        <f t="shared" si="4"/>
        <v>0</v>
      </c>
      <c r="P13" s="195" t="e">
        <f t="shared" si="5"/>
        <v>#REF!</v>
      </c>
      <c r="Q13" s="182" t="e">
        <f t="shared" si="10"/>
        <v>#REF!</v>
      </c>
      <c r="R13" s="24" t="e">
        <f t="shared" si="6"/>
        <v>#REF!</v>
      </c>
      <c r="S13" s="24" t="e">
        <f t="shared" si="11"/>
        <v>#REF!</v>
      </c>
      <c r="T13" s="42">
        <f>'RICE ACCOUNT'!F13</f>
        <v>0</v>
      </c>
      <c r="U13" s="42">
        <f>'RICE ACCOUNT'!G13</f>
        <v>0</v>
      </c>
      <c r="V13" s="42">
        <f t="shared" si="7"/>
        <v>0</v>
      </c>
      <c r="W13" s="23" t="e">
        <f t="shared" si="12"/>
        <v>#REF!</v>
      </c>
      <c r="X13" s="23">
        <f t="shared" si="8"/>
        <v>0</v>
      </c>
      <c r="Y13" s="23" t="e">
        <f t="shared" si="9"/>
        <v>#REF!</v>
      </c>
      <c r="Z13" s="20"/>
      <c r="AA13" s="42">
        <f>'RICE ACCOUNT'!F13</f>
        <v>0</v>
      </c>
      <c r="AB13" s="42">
        <f>'RICE ACCOUNT'!G13</f>
        <v>0</v>
      </c>
      <c r="AC13" s="123"/>
    </row>
    <row r="14" spans="1:29" ht="18" customHeight="1" x14ac:dyDescent="0.35">
      <c r="A14" s="18">
        <v>9</v>
      </c>
      <c r="B14" s="19" t="e">
        <f>#REF!</f>
        <v>#REF!</v>
      </c>
      <c r="C14" s="19">
        <f>'9-10-MDM&amp;EGG'!C13</f>
        <v>120</v>
      </c>
      <c r="D14" s="19" t="e">
        <f t="shared" si="0"/>
        <v>#REF!</v>
      </c>
      <c r="E14" s="20"/>
      <c r="F14" s="21" t="e">
        <f>#REF!</f>
        <v>#REF!</v>
      </c>
      <c r="G14" s="21">
        <f>'9-10-MDM&amp;EGG'!D13</f>
        <v>0</v>
      </c>
      <c r="H14" s="21" t="e">
        <f t="shared" si="1"/>
        <v>#REF!</v>
      </c>
      <c r="I14" s="20"/>
      <c r="J14" s="22" t="e">
        <f>#REF!</f>
        <v>#REF!</v>
      </c>
      <c r="K14" s="22">
        <f>'9-10-MDM&amp;EGG'!E13</f>
        <v>0</v>
      </c>
      <c r="L14" s="22" t="e">
        <f t="shared" si="2"/>
        <v>#REF!</v>
      </c>
      <c r="M14" s="201"/>
      <c r="N14" s="195" t="e">
        <f t="shared" si="3"/>
        <v>#REF!</v>
      </c>
      <c r="O14" s="195">
        <f t="shared" si="4"/>
        <v>0</v>
      </c>
      <c r="P14" s="195" t="e">
        <f t="shared" si="5"/>
        <v>#REF!</v>
      </c>
      <c r="Q14" s="182" t="e">
        <f t="shared" si="10"/>
        <v>#REF!</v>
      </c>
      <c r="R14" s="24" t="e">
        <f t="shared" si="6"/>
        <v>#REF!</v>
      </c>
      <c r="S14" s="24" t="e">
        <f t="shared" si="11"/>
        <v>#REF!</v>
      </c>
      <c r="T14" s="42">
        <f>'RICE ACCOUNT'!F14</f>
        <v>0</v>
      </c>
      <c r="U14" s="42">
        <f>'RICE ACCOUNT'!G14</f>
        <v>0</v>
      </c>
      <c r="V14" s="42">
        <f t="shared" si="7"/>
        <v>0</v>
      </c>
      <c r="W14" s="23" t="e">
        <f t="shared" si="12"/>
        <v>#REF!</v>
      </c>
      <c r="X14" s="23">
        <f t="shared" si="8"/>
        <v>0</v>
      </c>
      <c r="Y14" s="23" t="e">
        <f t="shared" si="9"/>
        <v>#REF!</v>
      </c>
      <c r="Z14" s="20"/>
      <c r="AA14" s="42">
        <f>'RICE ACCOUNT'!F14</f>
        <v>0</v>
      </c>
      <c r="AB14" s="42">
        <f>'RICE ACCOUNT'!G14</f>
        <v>0</v>
      </c>
      <c r="AC14" s="123"/>
    </row>
    <row r="15" spans="1:29" ht="18" customHeight="1" x14ac:dyDescent="0.35">
      <c r="A15" s="18">
        <v>10</v>
      </c>
      <c r="B15" s="19" t="e">
        <f>#REF!</f>
        <v>#REF!</v>
      </c>
      <c r="C15" s="19">
        <f>'9-10-MDM&amp;EGG'!C14</f>
        <v>120</v>
      </c>
      <c r="D15" s="19" t="e">
        <f t="shared" si="0"/>
        <v>#REF!</v>
      </c>
      <c r="E15" s="20"/>
      <c r="F15" s="21" t="e">
        <f>#REF!</f>
        <v>#REF!</v>
      </c>
      <c r="G15" s="21">
        <f>'9-10-MDM&amp;EGG'!D14</f>
        <v>0</v>
      </c>
      <c r="H15" s="21" t="e">
        <f t="shared" si="1"/>
        <v>#REF!</v>
      </c>
      <c r="I15" s="20"/>
      <c r="J15" s="22" t="e">
        <f>#REF!</f>
        <v>#REF!</v>
      </c>
      <c r="K15" s="22">
        <f>'9-10-MDM&amp;EGG'!E14</f>
        <v>0</v>
      </c>
      <c r="L15" s="22" t="e">
        <f t="shared" si="2"/>
        <v>#REF!</v>
      </c>
      <c r="M15" s="201"/>
      <c r="N15" s="195" t="e">
        <f t="shared" si="3"/>
        <v>#REF!</v>
      </c>
      <c r="O15" s="195">
        <f t="shared" si="4"/>
        <v>0</v>
      </c>
      <c r="P15" s="195" t="e">
        <f t="shared" si="5"/>
        <v>#REF!</v>
      </c>
      <c r="Q15" s="182" t="e">
        <f t="shared" si="10"/>
        <v>#REF!</v>
      </c>
      <c r="R15" s="24" t="e">
        <f t="shared" si="6"/>
        <v>#REF!</v>
      </c>
      <c r="S15" s="24" t="e">
        <f t="shared" si="11"/>
        <v>#REF!</v>
      </c>
      <c r="T15" s="42">
        <f>'RICE ACCOUNT'!F15</f>
        <v>0</v>
      </c>
      <c r="U15" s="42">
        <f>'RICE ACCOUNT'!G15</f>
        <v>0</v>
      </c>
      <c r="V15" s="42">
        <f t="shared" si="7"/>
        <v>0</v>
      </c>
      <c r="W15" s="23" t="e">
        <f t="shared" si="12"/>
        <v>#REF!</v>
      </c>
      <c r="X15" s="23">
        <f t="shared" si="8"/>
        <v>0</v>
      </c>
      <c r="Y15" s="23" t="e">
        <f t="shared" si="9"/>
        <v>#REF!</v>
      </c>
      <c r="Z15" s="20"/>
      <c r="AA15" s="42">
        <f>'RICE ACCOUNT'!F15</f>
        <v>0</v>
      </c>
      <c r="AB15" s="42">
        <f>'RICE ACCOUNT'!G15</f>
        <v>0</v>
      </c>
      <c r="AC15" s="123"/>
    </row>
    <row r="16" spans="1:29" ht="18" customHeight="1" x14ac:dyDescent="0.35">
      <c r="A16" s="18">
        <v>11</v>
      </c>
      <c r="B16" s="19" t="e">
        <f>#REF!</f>
        <v>#REF!</v>
      </c>
      <c r="C16" s="19">
        <f>'9-10-MDM&amp;EGG'!C15</f>
        <v>120</v>
      </c>
      <c r="D16" s="19" t="e">
        <f t="shared" si="0"/>
        <v>#REF!</v>
      </c>
      <c r="E16" s="20"/>
      <c r="F16" s="21" t="e">
        <f>#REF!</f>
        <v>#REF!</v>
      </c>
      <c r="G16" s="21">
        <f>'9-10-MDM&amp;EGG'!D15</f>
        <v>0</v>
      </c>
      <c r="H16" s="21" t="e">
        <f t="shared" si="1"/>
        <v>#REF!</v>
      </c>
      <c r="I16" s="20"/>
      <c r="J16" s="22" t="e">
        <f>#REF!</f>
        <v>#REF!</v>
      </c>
      <c r="K16" s="22">
        <f>'9-10-MDM&amp;EGG'!E15</f>
        <v>0</v>
      </c>
      <c r="L16" s="22" t="e">
        <f t="shared" si="2"/>
        <v>#REF!</v>
      </c>
      <c r="M16" s="201"/>
      <c r="N16" s="195" t="e">
        <f t="shared" si="3"/>
        <v>#REF!</v>
      </c>
      <c r="O16" s="195">
        <f t="shared" si="4"/>
        <v>0</v>
      </c>
      <c r="P16" s="195" t="e">
        <f t="shared" si="5"/>
        <v>#REF!</v>
      </c>
      <c r="Q16" s="182" t="e">
        <f t="shared" si="10"/>
        <v>#REF!</v>
      </c>
      <c r="R16" s="24" t="e">
        <f t="shared" si="6"/>
        <v>#REF!</v>
      </c>
      <c r="S16" s="24" t="e">
        <f t="shared" si="11"/>
        <v>#REF!</v>
      </c>
      <c r="T16" s="42">
        <f>'RICE ACCOUNT'!F16</f>
        <v>0</v>
      </c>
      <c r="U16" s="42">
        <f>'RICE ACCOUNT'!G16</f>
        <v>0</v>
      </c>
      <c r="V16" s="42">
        <f t="shared" si="7"/>
        <v>0</v>
      </c>
      <c r="W16" s="23" t="e">
        <f t="shared" si="12"/>
        <v>#REF!</v>
      </c>
      <c r="X16" s="23">
        <f t="shared" si="8"/>
        <v>0</v>
      </c>
      <c r="Y16" s="23" t="e">
        <f t="shared" si="9"/>
        <v>#REF!</v>
      </c>
      <c r="Z16" s="20"/>
      <c r="AA16" s="42">
        <f>'RICE ACCOUNT'!F16</f>
        <v>0</v>
      </c>
      <c r="AB16" s="42">
        <f>'RICE ACCOUNT'!G16</f>
        <v>0</v>
      </c>
      <c r="AC16" s="123"/>
    </row>
    <row r="17" spans="1:29" ht="18" customHeight="1" x14ac:dyDescent="0.35">
      <c r="A17" s="18">
        <v>12</v>
      </c>
      <c r="B17" s="19" t="e">
        <f>#REF!</f>
        <v>#REF!</v>
      </c>
      <c r="C17" s="19">
        <f>'9-10-MDM&amp;EGG'!C16</f>
        <v>120</v>
      </c>
      <c r="D17" s="19" t="e">
        <f t="shared" si="0"/>
        <v>#REF!</v>
      </c>
      <c r="E17" s="20"/>
      <c r="F17" s="21" t="e">
        <f>#REF!</f>
        <v>#REF!</v>
      </c>
      <c r="G17" s="21">
        <f>'9-10-MDM&amp;EGG'!D16</f>
        <v>0</v>
      </c>
      <c r="H17" s="21" t="e">
        <f t="shared" si="1"/>
        <v>#REF!</v>
      </c>
      <c r="I17" s="20"/>
      <c r="J17" s="22" t="e">
        <f>#REF!</f>
        <v>#REF!</v>
      </c>
      <c r="K17" s="22">
        <f>'9-10-MDM&amp;EGG'!E16</f>
        <v>0</v>
      </c>
      <c r="L17" s="22" t="e">
        <f t="shared" si="2"/>
        <v>#REF!</v>
      </c>
      <c r="M17" s="201"/>
      <c r="N17" s="195" t="e">
        <f t="shared" si="3"/>
        <v>#REF!</v>
      </c>
      <c r="O17" s="195">
        <f t="shared" si="4"/>
        <v>0</v>
      </c>
      <c r="P17" s="195" t="e">
        <f t="shared" si="5"/>
        <v>#REF!</v>
      </c>
      <c r="Q17" s="182" t="e">
        <f t="shared" si="10"/>
        <v>#REF!</v>
      </c>
      <c r="R17" s="24" t="e">
        <f t="shared" si="6"/>
        <v>#REF!</v>
      </c>
      <c r="S17" s="24" t="e">
        <f t="shared" si="11"/>
        <v>#REF!</v>
      </c>
      <c r="T17" s="42">
        <f>'RICE ACCOUNT'!F17</f>
        <v>0</v>
      </c>
      <c r="U17" s="42">
        <f>'RICE ACCOUNT'!G17</f>
        <v>0</v>
      </c>
      <c r="V17" s="42">
        <f t="shared" si="7"/>
        <v>0</v>
      </c>
      <c r="W17" s="23" t="e">
        <f t="shared" si="12"/>
        <v>#REF!</v>
      </c>
      <c r="X17" s="23">
        <f t="shared" si="8"/>
        <v>0</v>
      </c>
      <c r="Y17" s="23" t="e">
        <f t="shared" si="9"/>
        <v>#REF!</v>
      </c>
      <c r="Z17" s="20"/>
      <c r="AA17" s="42">
        <f>'RICE ACCOUNT'!F17</f>
        <v>0</v>
      </c>
      <c r="AB17" s="42">
        <f>'RICE ACCOUNT'!G17</f>
        <v>0</v>
      </c>
      <c r="AC17" s="123"/>
    </row>
    <row r="18" spans="1:29" ht="18" customHeight="1" x14ac:dyDescent="0.35">
      <c r="A18" s="18">
        <v>13</v>
      </c>
      <c r="B18" s="19" t="e">
        <f>#REF!</f>
        <v>#REF!</v>
      </c>
      <c r="C18" s="19">
        <f>'9-10-MDM&amp;EGG'!C17</f>
        <v>120</v>
      </c>
      <c r="D18" s="19" t="e">
        <f t="shared" si="0"/>
        <v>#REF!</v>
      </c>
      <c r="E18" s="20"/>
      <c r="F18" s="21" t="e">
        <f>#REF!</f>
        <v>#REF!</v>
      </c>
      <c r="G18" s="21">
        <f>'9-10-MDM&amp;EGG'!D17</f>
        <v>0</v>
      </c>
      <c r="H18" s="21" t="e">
        <f t="shared" si="1"/>
        <v>#REF!</v>
      </c>
      <c r="I18" s="20"/>
      <c r="J18" s="22" t="e">
        <f>#REF!</f>
        <v>#REF!</v>
      </c>
      <c r="K18" s="22">
        <f>'9-10-MDM&amp;EGG'!E17</f>
        <v>0</v>
      </c>
      <c r="L18" s="22" t="e">
        <f t="shared" si="2"/>
        <v>#REF!</v>
      </c>
      <c r="M18" s="201"/>
      <c r="N18" s="195" t="e">
        <f t="shared" si="3"/>
        <v>#REF!</v>
      </c>
      <c r="O18" s="195">
        <f t="shared" si="4"/>
        <v>0</v>
      </c>
      <c r="P18" s="195" t="e">
        <f t="shared" si="5"/>
        <v>#REF!</v>
      </c>
      <c r="Q18" s="182" t="e">
        <f t="shared" si="10"/>
        <v>#REF!</v>
      </c>
      <c r="R18" s="24" t="e">
        <f t="shared" si="6"/>
        <v>#REF!</v>
      </c>
      <c r="S18" s="24" t="e">
        <f t="shared" si="11"/>
        <v>#REF!</v>
      </c>
      <c r="T18" s="42">
        <f>'RICE ACCOUNT'!F18</f>
        <v>0</v>
      </c>
      <c r="U18" s="42">
        <f>'RICE ACCOUNT'!G18</f>
        <v>0</v>
      </c>
      <c r="V18" s="42">
        <f t="shared" si="7"/>
        <v>0</v>
      </c>
      <c r="W18" s="23" t="e">
        <f t="shared" si="12"/>
        <v>#REF!</v>
      </c>
      <c r="X18" s="23">
        <f t="shared" si="8"/>
        <v>0</v>
      </c>
      <c r="Y18" s="23" t="e">
        <f t="shared" si="9"/>
        <v>#REF!</v>
      </c>
      <c r="Z18" s="20"/>
      <c r="AA18" s="42">
        <f>'RICE ACCOUNT'!F18</f>
        <v>0</v>
      </c>
      <c r="AB18" s="42">
        <f>'RICE ACCOUNT'!G18</f>
        <v>0</v>
      </c>
      <c r="AC18" s="123"/>
    </row>
    <row r="19" spans="1:29" ht="18" customHeight="1" x14ac:dyDescent="0.35">
      <c r="A19" s="18">
        <v>14</v>
      </c>
      <c r="B19" s="19" t="e">
        <f>#REF!</f>
        <v>#REF!</v>
      </c>
      <c r="C19" s="19">
        <f>'9-10-MDM&amp;EGG'!C18</f>
        <v>120</v>
      </c>
      <c r="D19" s="19" t="e">
        <f t="shared" si="0"/>
        <v>#REF!</v>
      </c>
      <c r="E19" s="20"/>
      <c r="F19" s="21" t="e">
        <f>#REF!</f>
        <v>#REF!</v>
      </c>
      <c r="G19" s="21">
        <f>'9-10-MDM&amp;EGG'!D18</f>
        <v>0</v>
      </c>
      <c r="H19" s="21" t="e">
        <f t="shared" si="1"/>
        <v>#REF!</v>
      </c>
      <c r="I19" s="20"/>
      <c r="J19" s="22" t="e">
        <f>#REF!</f>
        <v>#REF!</v>
      </c>
      <c r="K19" s="22">
        <f>'9-10-MDM&amp;EGG'!E18</f>
        <v>0</v>
      </c>
      <c r="L19" s="22" t="e">
        <f t="shared" si="2"/>
        <v>#REF!</v>
      </c>
      <c r="M19" s="201"/>
      <c r="N19" s="195" t="e">
        <f t="shared" si="3"/>
        <v>#REF!</v>
      </c>
      <c r="O19" s="195">
        <f t="shared" si="4"/>
        <v>0</v>
      </c>
      <c r="P19" s="195" t="e">
        <f t="shared" si="5"/>
        <v>#REF!</v>
      </c>
      <c r="Q19" s="182" t="e">
        <f t="shared" si="10"/>
        <v>#REF!</v>
      </c>
      <c r="R19" s="24" t="e">
        <f t="shared" si="6"/>
        <v>#REF!</v>
      </c>
      <c r="S19" s="24" t="e">
        <f t="shared" si="11"/>
        <v>#REF!</v>
      </c>
      <c r="T19" s="42">
        <f>'RICE ACCOUNT'!F19</f>
        <v>0</v>
      </c>
      <c r="U19" s="42">
        <f>'RICE ACCOUNT'!G19</f>
        <v>0</v>
      </c>
      <c r="V19" s="42">
        <f t="shared" si="7"/>
        <v>0</v>
      </c>
      <c r="W19" s="23" t="e">
        <f t="shared" si="12"/>
        <v>#REF!</v>
      </c>
      <c r="X19" s="23">
        <f t="shared" si="8"/>
        <v>0</v>
      </c>
      <c r="Y19" s="23" t="e">
        <f t="shared" si="9"/>
        <v>#REF!</v>
      </c>
      <c r="Z19" s="20"/>
      <c r="AA19" s="42">
        <f>'RICE ACCOUNT'!F19</f>
        <v>0</v>
      </c>
      <c r="AB19" s="42">
        <f>'RICE ACCOUNT'!G19</f>
        <v>0</v>
      </c>
      <c r="AC19" s="123"/>
    </row>
    <row r="20" spans="1:29" ht="18" customHeight="1" x14ac:dyDescent="0.35">
      <c r="A20" s="18">
        <v>15</v>
      </c>
      <c r="B20" s="19" t="e">
        <f>#REF!</f>
        <v>#REF!</v>
      </c>
      <c r="C20" s="19">
        <f>'9-10-MDM&amp;EGG'!C19</f>
        <v>120</v>
      </c>
      <c r="D20" s="19" t="e">
        <f t="shared" si="0"/>
        <v>#REF!</v>
      </c>
      <c r="E20" s="20"/>
      <c r="F20" s="21" t="e">
        <f>#REF!</f>
        <v>#REF!</v>
      </c>
      <c r="G20" s="21">
        <f>'9-10-MDM&amp;EGG'!D19</f>
        <v>0</v>
      </c>
      <c r="H20" s="21" t="e">
        <f t="shared" si="1"/>
        <v>#REF!</v>
      </c>
      <c r="I20" s="20"/>
      <c r="J20" s="22" t="e">
        <f>#REF!</f>
        <v>#REF!</v>
      </c>
      <c r="K20" s="22">
        <f>'9-10-MDM&amp;EGG'!E19</f>
        <v>0</v>
      </c>
      <c r="L20" s="22" t="e">
        <f t="shared" si="2"/>
        <v>#REF!</v>
      </c>
      <c r="M20" s="201"/>
      <c r="N20" s="195" t="e">
        <f t="shared" si="3"/>
        <v>#REF!</v>
      </c>
      <c r="O20" s="195">
        <f t="shared" si="4"/>
        <v>0</v>
      </c>
      <c r="P20" s="195" t="e">
        <f t="shared" si="5"/>
        <v>#REF!</v>
      </c>
      <c r="Q20" s="182" t="e">
        <f t="shared" si="10"/>
        <v>#REF!</v>
      </c>
      <c r="R20" s="24" t="e">
        <f t="shared" si="6"/>
        <v>#REF!</v>
      </c>
      <c r="S20" s="24" t="e">
        <f t="shared" si="11"/>
        <v>#REF!</v>
      </c>
      <c r="T20" s="42">
        <f>'RICE ACCOUNT'!F20</f>
        <v>0</v>
      </c>
      <c r="U20" s="42">
        <f>'RICE ACCOUNT'!G20</f>
        <v>0</v>
      </c>
      <c r="V20" s="42">
        <f t="shared" si="7"/>
        <v>0</v>
      </c>
      <c r="W20" s="23" t="e">
        <f t="shared" si="12"/>
        <v>#REF!</v>
      </c>
      <c r="X20" s="23">
        <f t="shared" si="8"/>
        <v>0</v>
      </c>
      <c r="Y20" s="23" t="e">
        <f t="shared" si="9"/>
        <v>#REF!</v>
      </c>
      <c r="Z20" s="20"/>
      <c r="AA20" s="42">
        <f>'RICE ACCOUNT'!F20</f>
        <v>0</v>
      </c>
      <c r="AB20" s="42">
        <f>'RICE ACCOUNT'!G20</f>
        <v>0</v>
      </c>
      <c r="AC20" s="123"/>
    </row>
    <row r="21" spans="1:29" ht="18" customHeight="1" x14ac:dyDescent="0.35">
      <c r="A21" s="18">
        <v>16</v>
      </c>
      <c r="B21" s="19" t="e">
        <f>#REF!</f>
        <v>#REF!</v>
      </c>
      <c r="C21" s="19">
        <f>'9-10-MDM&amp;EGG'!C20</f>
        <v>120</v>
      </c>
      <c r="D21" s="19" t="e">
        <f t="shared" si="0"/>
        <v>#REF!</v>
      </c>
      <c r="E21" s="20"/>
      <c r="F21" s="21" t="e">
        <f>#REF!</f>
        <v>#REF!</v>
      </c>
      <c r="G21" s="21">
        <f>'9-10-MDM&amp;EGG'!D20</f>
        <v>0</v>
      </c>
      <c r="H21" s="21" t="e">
        <f t="shared" si="1"/>
        <v>#REF!</v>
      </c>
      <c r="I21" s="20"/>
      <c r="J21" s="22" t="e">
        <f>#REF!</f>
        <v>#REF!</v>
      </c>
      <c r="K21" s="22">
        <f>'9-10-MDM&amp;EGG'!E20</f>
        <v>0</v>
      </c>
      <c r="L21" s="22" t="e">
        <f t="shared" si="2"/>
        <v>#REF!</v>
      </c>
      <c r="M21" s="201"/>
      <c r="N21" s="195" t="e">
        <f t="shared" si="3"/>
        <v>#REF!</v>
      </c>
      <c r="O21" s="195">
        <f t="shared" si="4"/>
        <v>0</v>
      </c>
      <c r="P21" s="195" t="e">
        <f t="shared" si="5"/>
        <v>#REF!</v>
      </c>
      <c r="Q21" s="182" t="e">
        <f t="shared" si="10"/>
        <v>#REF!</v>
      </c>
      <c r="R21" s="24" t="e">
        <f t="shared" si="6"/>
        <v>#REF!</v>
      </c>
      <c r="S21" s="24" t="e">
        <f t="shared" si="11"/>
        <v>#REF!</v>
      </c>
      <c r="T21" s="42">
        <f>'RICE ACCOUNT'!F21</f>
        <v>0</v>
      </c>
      <c r="U21" s="42">
        <f>'RICE ACCOUNT'!G21</f>
        <v>0</v>
      </c>
      <c r="V21" s="42">
        <f t="shared" si="7"/>
        <v>0</v>
      </c>
      <c r="W21" s="23" t="e">
        <f t="shared" si="12"/>
        <v>#REF!</v>
      </c>
      <c r="X21" s="23">
        <f t="shared" si="8"/>
        <v>0</v>
      </c>
      <c r="Y21" s="23" t="e">
        <f t="shared" si="9"/>
        <v>#REF!</v>
      </c>
      <c r="Z21" s="20"/>
      <c r="AA21" s="42">
        <f>'RICE ACCOUNT'!F21</f>
        <v>0</v>
      </c>
      <c r="AB21" s="42">
        <f>'RICE ACCOUNT'!G21</f>
        <v>0</v>
      </c>
      <c r="AC21" s="123"/>
    </row>
    <row r="22" spans="1:29" ht="18" customHeight="1" x14ac:dyDescent="0.35">
      <c r="A22" s="18">
        <v>17</v>
      </c>
      <c r="B22" s="19" t="e">
        <f>#REF!</f>
        <v>#REF!</v>
      </c>
      <c r="C22" s="19">
        <f>'9-10-MDM&amp;EGG'!C21</f>
        <v>120</v>
      </c>
      <c r="D22" s="19" t="e">
        <f t="shared" si="0"/>
        <v>#REF!</v>
      </c>
      <c r="E22" s="20"/>
      <c r="F22" s="21" t="e">
        <f>#REF!</f>
        <v>#REF!</v>
      </c>
      <c r="G22" s="21">
        <f>'9-10-MDM&amp;EGG'!D21</f>
        <v>0</v>
      </c>
      <c r="H22" s="21" t="e">
        <f t="shared" si="1"/>
        <v>#REF!</v>
      </c>
      <c r="I22" s="20"/>
      <c r="J22" s="22" t="e">
        <f>#REF!</f>
        <v>#REF!</v>
      </c>
      <c r="K22" s="22">
        <f>'9-10-MDM&amp;EGG'!E21</f>
        <v>0</v>
      </c>
      <c r="L22" s="22" t="e">
        <f t="shared" si="2"/>
        <v>#REF!</v>
      </c>
      <c r="M22" s="201"/>
      <c r="N22" s="195" t="e">
        <f t="shared" si="3"/>
        <v>#REF!</v>
      </c>
      <c r="O22" s="195">
        <f t="shared" si="4"/>
        <v>0</v>
      </c>
      <c r="P22" s="195" t="e">
        <f t="shared" si="5"/>
        <v>#REF!</v>
      </c>
      <c r="Q22" s="182" t="e">
        <f t="shared" si="10"/>
        <v>#REF!</v>
      </c>
      <c r="R22" s="24" t="e">
        <f t="shared" si="6"/>
        <v>#REF!</v>
      </c>
      <c r="S22" s="24" t="e">
        <f t="shared" si="11"/>
        <v>#REF!</v>
      </c>
      <c r="T22" s="42">
        <f>'RICE ACCOUNT'!F22</f>
        <v>0</v>
      </c>
      <c r="U22" s="42">
        <f>'RICE ACCOUNT'!G22</f>
        <v>0</v>
      </c>
      <c r="V22" s="42">
        <f t="shared" si="7"/>
        <v>0</v>
      </c>
      <c r="W22" s="23" t="e">
        <f t="shared" si="12"/>
        <v>#REF!</v>
      </c>
      <c r="X22" s="23">
        <f t="shared" si="8"/>
        <v>0</v>
      </c>
      <c r="Y22" s="23" t="e">
        <f t="shared" si="9"/>
        <v>#REF!</v>
      </c>
      <c r="Z22" s="20"/>
      <c r="AA22" s="42">
        <f>'RICE ACCOUNT'!F22</f>
        <v>0</v>
      </c>
      <c r="AB22" s="42">
        <f>'RICE ACCOUNT'!G22</f>
        <v>0</v>
      </c>
      <c r="AC22" s="123"/>
    </row>
    <row r="23" spans="1:29" ht="18" customHeight="1" x14ac:dyDescent="0.35">
      <c r="A23" s="18">
        <v>18</v>
      </c>
      <c r="B23" s="19" t="e">
        <f>#REF!</f>
        <v>#REF!</v>
      </c>
      <c r="C23" s="19">
        <f>'9-10-MDM&amp;EGG'!C22</f>
        <v>120</v>
      </c>
      <c r="D23" s="19" t="e">
        <f t="shared" si="0"/>
        <v>#REF!</v>
      </c>
      <c r="E23" s="20"/>
      <c r="F23" s="21" t="e">
        <f>#REF!</f>
        <v>#REF!</v>
      </c>
      <c r="G23" s="21">
        <f>'9-10-MDM&amp;EGG'!D22</f>
        <v>0</v>
      </c>
      <c r="H23" s="21" t="e">
        <f t="shared" si="1"/>
        <v>#REF!</v>
      </c>
      <c r="I23" s="20"/>
      <c r="J23" s="22" t="e">
        <f>#REF!</f>
        <v>#REF!</v>
      </c>
      <c r="K23" s="22">
        <f>'9-10-MDM&amp;EGG'!E22</f>
        <v>0</v>
      </c>
      <c r="L23" s="22" t="e">
        <f t="shared" si="2"/>
        <v>#REF!</v>
      </c>
      <c r="M23" s="201"/>
      <c r="N23" s="195" t="e">
        <f t="shared" si="3"/>
        <v>#REF!</v>
      </c>
      <c r="O23" s="195">
        <f t="shared" si="4"/>
        <v>0</v>
      </c>
      <c r="P23" s="195" t="e">
        <f t="shared" si="5"/>
        <v>#REF!</v>
      </c>
      <c r="Q23" s="182" t="e">
        <f t="shared" si="10"/>
        <v>#REF!</v>
      </c>
      <c r="R23" s="24" t="e">
        <f t="shared" si="6"/>
        <v>#REF!</v>
      </c>
      <c r="S23" s="24" t="e">
        <f t="shared" si="11"/>
        <v>#REF!</v>
      </c>
      <c r="T23" s="42">
        <f>'RICE ACCOUNT'!F23</f>
        <v>0</v>
      </c>
      <c r="U23" s="42">
        <f>'RICE ACCOUNT'!G23</f>
        <v>0</v>
      </c>
      <c r="V23" s="42">
        <f t="shared" si="7"/>
        <v>0</v>
      </c>
      <c r="W23" s="23" t="e">
        <f t="shared" si="12"/>
        <v>#REF!</v>
      </c>
      <c r="X23" s="23">
        <f t="shared" si="8"/>
        <v>0</v>
      </c>
      <c r="Y23" s="23" t="e">
        <f t="shared" si="9"/>
        <v>#REF!</v>
      </c>
      <c r="Z23" s="20"/>
      <c r="AA23" s="42">
        <f>'RICE ACCOUNT'!F23</f>
        <v>0</v>
      </c>
      <c r="AB23" s="42">
        <f>'RICE ACCOUNT'!G23</f>
        <v>0</v>
      </c>
      <c r="AC23" s="123"/>
    </row>
    <row r="24" spans="1:29" ht="18" customHeight="1" x14ac:dyDescent="0.35">
      <c r="A24" s="18">
        <v>19</v>
      </c>
      <c r="B24" s="19" t="e">
        <f>#REF!</f>
        <v>#REF!</v>
      </c>
      <c r="C24" s="19">
        <f>'9-10-MDM&amp;EGG'!C23</f>
        <v>120</v>
      </c>
      <c r="D24" s="19" t="e">
        <f t="shared" si="0"/>
        <v>#REF!</v>
      </c>
      <c r="E24" s="20"/>
      <c r="F24" s="21" t="e">
        <f>#REF!</f>
        <v>#REF!</v>
      </c>
      <c r="G24" s="21">
        <f>'9-10-MDM&amp;EGG'!D23</f>
        <v>0</v>
      </c>
      <c r="H24" s="21" t="e">
        <f t="shared" si="1"/>
        <v>#REF!</v>
      </c>
      <c r="I24" s="20"/>
      <c r="J24" s="22" t="e">
        <f>#REF!</f>
        <v>#REF!</v>
      </c>
      <c r="K24" s="22">
        <f>'9-10-MDM&amp;EGG'!E23</f>
        <v>0</v>
      </c>
      <c r="L24" s="22" t="e">
        <f t="shared" si="2"/>
        <v>#REF!</v>
      </c>
      <c r="M24" s="201"/>
      <c r="N24" s="195" t="e">
        <f t="shared" si="3"/>
        <v>#REF!</v>
      </c>
      <c r="O24" s="195">
        <f t="shared" si="4"/>
        <v>0</v>
      </c>
      <c r="P24" s="195" t="e">
        <f t="shared" si="5"/>
        <v>#REF!</v>
      </c>
      <c r="Q24" s="182" t="e">
        <f t="shared" si="10"/>
        <v>#REF!</v>
      </c>
      <c r="R24" s="24" t="e">
        <f t="shared" si="6"/>
        <v>#REF!</v>
      </c>
      <c r="S24" s="24" t="e">
        <f t="shared" si="11"/>
        <v>#REF!</v>
      </c>
      <c r="T24" s="42">
        <f>'RICE ACCOUNT'!F24</f>
        <v>0</v>
      </c>
      <c r="U24" s="42">
        <f>'RICE ACCOUNT'!G24</f>
        <v>0</v>
      </c>
      <c r="V24" s="42">
        <f t="shared" si="7"/>
        <v>0</v>
      </c>
      <c r="W24" s="23" t="e">
        <f t="shared" si="12"/>
        <v>#REF!</v>
      </c>
      <c r="X24" s="23">
        <f t="shared" si="8"/>
        <v>0</v>
      </c>
      <c r="Y24" s="23" t="e">
        <f t="shared" si="9"/>
        <v>#REF!</v>
      </c>
      <c r="Z24" s="20"/>
      <c r="AA24" s="42">
        <f>'RICE ACCOUNT'!F24</f>
        <v>0</v>
      </c>
      <c r="AB24" s="42">
        <f>'RICE ACCOUNT'!G24</f>
        <v>0</v>
      </c>
      <c r="AC24" s="123"/>
    </row>
    <row r="25" spans="1:29" ht="18" customHeight="1" x14ac:dyDescent="0.35">
      <c r="A25" s="18">
        <v>20</v>
      </c>
      <c r="B25" s="19" t="e">
        <f>#REF!</f>
        <v>#REF!</v>
      </c>
      <c r="C25" s="19">
        <f>'9-10-MDM&amp;EGG'!C24</f>
        <v>120</v>
      </c>
      <c r="D25" s="19" t="e">
        <f t="shared" si="0"/>
        <v>#REF!</v>
      </c>
      <c r="E25" s="20"/>
      <c r="F25" s="21" t="e">
        <f>#REF!</f>
        <v>#REF!</v>
      </c>
      <c r="G25" s="21">
        <f>'9-10-MDM&amp;EGG'!D24</f>
        <v>0</v>
      </c>
      <c r="H25" s="21" t="e">
        <f t="shared" si="1"/>
        <v>#REF!</v>
      </c>
      <c r="I25" s="20"/>
      <c r="J25" s="22" t="e">
        <f>#REF!</f>
        <v>#REF!</v>
      </c>
      <c r="K25" s="22">
        <f>'9-10-MDM&amp;EGG'!E24</f>
        <v>0</v>
      </c>
      <c r="L25" s="22" t="e">
        <f t="shared" si="2"/>
        <v>#REF!</v>
      </c>
      <c r="M25" s="201"/>
      <c r="N25" s="195" t="e">
        <f t="shared" si="3"/>
        <v>#REF!</v>
      </c>
      <c r="O25" s="195">
        <f t="shared" si="4"/>
        <v>0</v>
      </c>
      <c r="P25" s="195" t="e">
        <f t="shared" si="5"/>
        <v>#REF!</v>
      </c>
      <c r="Q25" s="182" t="e">
        <f t="shared" si="10"/>
        <v>#REF!</v>
      </c>
      <c r="R25" s="24" t="e">
        <f t="shared" si="6"/>
        <v>#REF!</v>
      </c>
      <c r="S25" s="24" t="e">
        <f t="shared" si="11"/>
        <v>#REF!</v>
      </c>
      <c r="T25" s="42">
        <f>'RICE ACCOUNT'!F25</f>
        <v>0</v>
      </c>
      <c r="U25" s="42">
        <f>'RICE ACCOUNT'!G25</f>
        <v>0</v>
      </c>
      <c r="V25" s="42">
        <f t="shared" si="7"/>
        <v>0</v>
      </c>
      <c r="W25" s="23" t="e">
        <f t="shared" si="12"/>
        <v>#REF!</v>
      </c>
      <c r="X25" s="23">
        <f t="shared" si="8"/>
        <v>0</v>
      </c>
      <c r="Y25" s="23" t="e">
        <f t="shared" si="9"/>
        <v>#REF!</v>
      </c>
      <c r="Z25" s="20"/>
      <c r="AA25" s="42">
        <f>'RICE ACCOUNT'!F25</f>
        <v>0</v>
      </c>
      <c r="AB25" s="42">
        <f>'RICE ACCOUNT'!G25</f>
        <v>0</v>
      </c>
      <c r="AC25" s="123"/>
    </row>
    <row r="26" spans="1:29" ht="18" customHeight="1" x14ac:dyDescent="0.35">
      <c r="A26" s="18">
        <v>21</v>
      </c>
      <c r="B26" s="19" t="e">
        <f>#REF!</f>
        <v>#REF!</v>
      </c>
      <c r="C26" s="19">
        <f>'9-10-MDM&amp;EGG'!C25</f>
        <v>120</v>
      </c>
      <c r="D26" s="19" t="e">
        <f t="shared" si="0"/>
        <v>#REF!</v>
      </c>
      <c r="E26" s="20"/>
      <c r="F26" s="21" t="e">
        <f>#REF!</f>
        <v>#REF!</v>
      </c>
      <c r="G26" s="21">
        <f>'9-10-MDM&amp;EGG'!D25</f>
        <v>0</v>
      </c>
      <c r="H26" s="21" t="e">
        <f t="shared" ref="H26:H36" si="13">SUM(F26:G26)</f>
        <v>#REF!</v>
      </c>
      <c r="I26" s="20">
        <v>168</v>
      </c>
      <c r="J26" s="22" t="e">
        <f>#REF!</f>
        <v>#REF!</v>
      </c>
      <c r="K26" s="22">
        <f>'9-10-MDM&amp;EGG'!E25</f>
        <v>0</v>
      </c>
      <c r="L26" s="22" t="e">
        <f t="shared" ref="L26:L36" si="14">SUM(J26:K26)</f>
        <v>#REF!</v>
      </c>
      <c r="M26" s="201"/>
      <c r="N26" s="195" t="e">
        <f t="shared" si="3"/>
        <v>#REF!</v>
      </c>
      <c r="O26" s="195">
        <f t="shared" si="4"/>
        <v>0</v>
      </c>
      <c r="P26" s="195" t="e">
        <f t="shared" si="5"/>
        <v>#REF!</v>
      </c>
      <c r="Q26" s="182" t="e">
        <f t="shared" si="10"/>
        <v>#REF!</v>
      </c>
      <c r="R26" s="24" t="e">
        <f t="shared" si="6"/>
        <v>#REF!</v>
      </c>
      <c r="S26" s="24" t="e">
        <f t="shared" si="11"/>
        <v>#REF!</v>
      </c>
      <c r="T26" s="42">
        <f>'RICE ACCOUNT'!F26</f>
        <v>0</v>
      </c>
      <c r="U26" s="42">
        <f>'RICE ACCOUNT'!G26</f>
        <v>0</v>
      </c>
      <c r="V26" s="42">
        <f t="shared" si="7"/>
        <v>0</v>
      </c>
      <c r="W26" s="23" t="e">
        <f t="shared" si="12"/>
        <v>#REF!</v>
      </c>
      <c r="X26" s="23">
        <f t="shared" si="8"/>
        <v>0</v>
      </c>
      <c r="Y26" s="23" t="e">
        <f t="shared" si="9"/>
        <v>#REF!</v>
      </c>
      <c r="Z26" s="20"/>
      <c r="AA26" s="42">
        <f>'RICE ACCOUNT'!F26</f>
        <v>0</v>
      </c>
      <c r="AB26" s="42">
        <f>'RICE ACCOUNT'!G26</f>
        <v>0</v>
      </c>
      <c r="AC26" s="123"/>
    </row>
    <row r="27" spans="1:29" ht="18" customHeight="1" x14ac:dyDescent="0.35">
      <c r="A27" s="18">
        <v>22</v>
      </c>
      <c r="B27" s="19" t="e">
        <f>#REF!</f>
        <v>#REF!</v>
      </c>
      <c r="C27" s="19">
        <f>'9-10-MDM&amp;EGG'!C26</f>
        <v>120</v>
      </c>
      <c r="D27" s="19" t="e">
        <f t="shared" si="0"/>
        <v>#REF!</v>
      </c>
      <c r="E27" s="20"/>
      <c r="F27" s="21" t="e">
        <f>#REF!</f>
        <v>#REF!</v>
      </c>
      <c r="G27" s="21">
        <f>'9-10-MDM&amp;EGG'!D26</f>
        <v>0</v>
      </c>
      <c r="H27" s="21" t="e">
        <f t="shared" si="13"/>
        <v>#REF!</v>
      </c>
      <c r="I27" s="20"/>
      <c r="J27" s="22" t="e">
        <f>#REF!</f>
        <v>#REF!</v>
      </c>
      <c r="K27" s="22">
        <f>'9-10-MDM&amp;EGG'!E26</f>
        <v>0</v>
      </c>
      <c r="L27" s="22" t="e">
        <f t="shared" si="14"/>
        <v>#REF!</v>
      </c>
      <c r="M27" s="201"/>
      <c r="N27" s="195" t="e">
        <f t="shared" si="3"/>
        <v>#REF!</v>
      </c>
      <c r="O27" s="195">
        <f t="shared" si="4"/>
        <v>0</v>
      </c>
      <c r="P27" s="195" t="e">
        <f t="shared" si="5"/>
        <v>#REF!</v>
      </c>
      <c r="Q27" s="182" t="e">
        <f t="shared" si="10"/>
        <v>#REF!</v>
      </c>
      <c r="R27" s="24" t="e">
        <f t="shared" si="6"/>
        <v>#REF!</v>
      </c>
      <c r="S27" s="24" t="e">
        <f t="shared" si="11"/>
        <v>#REF!</v>
      </c>
      <c r="T27" s="42">
        <f>'RICE ACCOUNT'!F27</f>
        <v>0</v>
      </c>
      <c r="U27" s="42">
        <f>'RICE ACCOUNT'!G27</f>
        <v>0</v>
      </c>
      <c r="V27" s="42">
        <f t="shared" si="7"/>
        <v>0</v>
      </c>
      <c r="W27" s="23" t="e">
        <f t="shared" si="12"/>
        <v>#REF!</v>
      </c>
      <c r="X27" s="23">
        <f t="shared" si="8"/>
        <v>0</v>
      </c>
      <c r="Y27" s="23" t="e">
        <f t="shared" si="9"/>
        <v>#REF!</v>
      </c>
      <c r="Z27" s="20"/>
      <c r="AA27" s="42">
        <f>'RICE ACCOUNT'!F27</f>
        <v>0</v>
      </c>
      <c r="AB27" s="42">
        <f>'RICE ACCOUNT'!G27</f>
        <v>0</v>
      </c>
      <c r="AC27" s="123"/>
    </row>
    <row r="28" spans="1:29" ht="18" customHeight="1" x14ac:dyDescent="0.35">
      <c r="A28" s="18">
        <v>23</v>
      </c>
      <c r="B28" s="19" t="e">
        <f>#REF!</f>
        <v>#REF!</v>
      </c>
      <c r="C28" s="19">
        <f>'9-10-MDM&amp;EGG'!C27</f>
        <v>120</v>
      </c>
      <c r="D28" s="19" t="e">
        <f t="shared" si="0"/>
        <v>#REF!</v>
      </c>
      <c r="E28" s="20"/>
      <c r="F28" s="21" t="e">
        <f>#REF!</f>
        <v>#REF!</v>
      </c>
      <c r="G28" s="21">
        <f>'9-10-MDM&amp;EGG'!D27</f>
        <v>0</v>
      </c>
      <c r="H28" s="21" t="e">
        <f t="shared" si="13"/>
        <v>#REF!</v>
      </c>
      <c r="I28" s="20"/>
      <c r="J28" s="22" t="e">
        <f>#REF!</f>
        <v>#REF!</v>
      </c>
      <c r="K28" s="22">
        <f>'9-10-MDM&amp;EGG'!E27</f>
        <v>0</v>
      </c>
      <c r="L28" s="22" t="e">
        <f t="shared" si="14"/>
        <v>#REF!</v>
      </c>
      <c r="M28" s="201"/>
      <c r="N28" s="195" t="e">
        <f t="shared" si="3"/>
        <v>#REF!</v>
      </c>
      <c r="O28" s="195">
        <f t="shared" si="4"/>
        <v>0</v>
      </c>
      <c r="P28" s="195" t="e">
        <f t="shared" si="5"/>
        <v>#REF!</v>
      </c>
      <c r="Q28" s="182" t="e">
        <f t="shared" si="10"/>
        <v>#REF!</v>
      </c>
      <c r="R28" s="24" t="e">
        <f t="shared" si="6"/>
        <v>#REF!</v>
      </c>
      <c r="S28" s="24" t="e">
        <f t="shared" si="11"/>
        <v>#REF!</v>
      </c>
      <c r="T28" s="42">
        <f>'RICE ACCOUNT'!F28</f>
        <v>0</v>
      </c>
      <c r="U28" s="42">
        <f>'RICE ACCOUNT'!G28</f>
        <v>0</v>
      </c>
      <c r="V28" s="42">
        <f t="shared" si="7"/>
        <v>0</v>
      </c>
      <c r="W28" s="23" t="e">
        <f t="shared" si="12"/>
        <v>#REF!</v>
      </c>
      <c r="X28" s="23">
        <f t="shared" si="8"/>
        <v>0</v>
      </c>
      <c r="Y28" s="23" t="e">
        <f t="shared" si="9"/>
        <v>#REF!</v>
      </c>
      <c r="Z28" s="20"/>
      <c r="AA28" s="42">
        <f>'RICE ACCOUNT'!F28</f>
        <v>0</v>
      </c>
      <c r="AB28" s="42">
        <f>'RICE ACCOUNT'!G28</f>
        <v>0</v>
      </c>
      <c r="AC28" s="123"/>
    </row>
    <row r="29" spans="1:29" ht="18" customHeight="1" x14ac:dyDescent="0.35">
      <c r="A29" s="18">
        <v>24</v>
      </c>
      <c r="B29" s="19" t="e">
        <f>#REF!</f>
        <v>#REF!</v>
      </c>
      <c r="C29" s="19">
        <f>'9-10-MDM&amp;EGG'!C28</f>
        <v>120</v>
      </c>
      <c r="D29" s="19" t="e">
        <f t="shared" si="0"/>
        <v>#REF!</v>
      </c>
      <c r="E29" s="20"/>
      <c r="F29" s="21" t="e">
        <f>#REF!</f>
        <v>#REF!</v>
      </c>
      <c r="G29" s="21">
        <f>'9-10-MDM&amp;EGG'!D28</f>
        <v>0</v>
      </c>
      <c r="H29" s="21" t="e">
        <f t="shared" si="13"/>
        <v>#REF!</v>
      </c>
      <c r="I29" s="20"/>
      <c r="J29" s="22" t="e">
        <f>#REF!</f>
        <v>#REF!</v>
      </c>
      <c r="K29" s="22">
        <f>'9-10-MDM&amp;EGG'!E28</f>
        <v>0</v>
      </c>
      <c r="L29" s="22" t="e">
        <f t="shared" si="14"/>
        <v>#REF!</v>
      </c>
      <c r="M29" s="201"/>
      <c r="N29" s="195" t="e">
        <f t="shared" si="3"/>
        <v>#REF!</v>
      </c>
      <c r="O29" s="195">
        <f t="shared" si="4"/>
        <v>0</v>
      </c>
      <c r="P29" s="195" t="e">
        <f t="shared" si="5"/>
        <v>#REF!</v>
      </c>
      <c r="Q29" s="182" t="e">
        <f t="shared" si="10"/>
        <v>#REF!</v>
      </c>
      <c r="R29" s="24" t="e">
        <f t="shared" si="6"/>
        <v>#REF!</v>
      </c>
      <c r="S29" s="24" t="e">
        <f t="shared" si="11"/>
        <v>#REF!</v>
      </c>
      <c r="T29" s="42">
        <f>'RICE ACCOUNT'!F29</f>
        <v>0</v>
      </c>
      <c r="U29" s="42">
        <f>'RICE ACCOUNT'!G29</f>
        <v>0</v>
      </c>
      <c r="V29" s="42">
        <f t="shared" si="7"/>
        <v>0</v>
      </c>
      <c r="W29" s="23" t="e">
        <f t="shared" si="12"/>
        <v>#REF!</v>
      </c>
      <c r="X29" s="23">
        <f t="shared" si="8"/>
        <v>0</v>
      </c>
      <c r="Y29" s="23" t="e">
        <f t="shared" si="9"/>
        <v>#REF!</v>
      </c>
      <c r="Z29" s="20"/>
      <c r="AA29" s="42">
        <f>'RICE ACCOUNT'!F29</f>
        <v>0</v>
      </c>
      <c r="AB29" s="42">
        <f>'RICE ACCOUNT'!G29</f>
        <v>0</v>
      </c>
      <c r="AC29" s="123"/>
    </row>
    <row r="30" spans="1:29" ht="18" customHeight="1" x14ac:dyDescent="0.35">
      <c r="A30" s="18">
        <v>25</v>
      </c>
      <c r="B30" s="19" t="e">
        <f>#REF!</f>
        <v>#REF!</v>
      </c>
      <c r="C30" s="19">
        <f>'9-10-MDM&amp;EGG'!C29</f>
        <v>120</v>
      </c>
      <c r="D30" s="19" t="e">
        <f t="shared" si="0"/>
        <v>#REF!</v>
      </c>
      <c r="E30" s="20"/>
      <c r="F30" s="21" t="e">
        <f>#REF!</f>
        <v>#REF!</v>
      </c>
      <c r="G30" s="21">
        <f>'9-10-MDM&amp;EGG'!D29</f>
        <v>0</v>
      </c>
      <c r="H30" s="21" t="e">
        <f t="shared" si="13"/>
        <v>#REF!</v>
      </c>
      <c r="I30" s="20"/>
      <c r="J30" s="22" t="e">
        <f>#REF!</f>
        <v>#REF!</v>
      </c>
      <c r="K30" s="22">
        <f>'9-10-MDM&amp;EGG'!E29</f>
        <v>0</v>
      </c>
      <c r="L30" s="22" t="e">
        <f t="shared" si="14"/>
        <v>#REF!</v>
      </c>
      <c r="M30" s="201"/>
      <c r="N30" s="195" t="e">
        <f t="shared" si="3"/>
        <v>#REF!</v>
      </c>
      <c r="O30" s="195">
        <f t="shared" si="4"/>
        <v>0</v>
      </c>
      <c r="P30" s="195" t="e">
        <f t="shared" si="5"/>
        <v>#REF!</v>
      </c>
      <c r="Q30" s="182" t="e">
        <f t="shared" si="10"/>
        <v>#REF!</v>
      </c>
      <c r="R30" s="24" t="e">
        <f t="shared" si="6"/>
        <v>#REF!</v>
      </c>
      <c r="S30" s="24" t="e">
        <f t="shared" si="11"/>
        <v>#REF!</v>
      </c>
      <c r="T30" s="42">
        <f>'RICE ACCOUNT'!F30</f>
        <v>0</v>
      </c>
      <c r="U30" s="42">
        <f>'RICE ACCOUNT'!G30</f>
        <v>0</v>
      </c>
      <c r="V30" s="42">
        <f t="shared" si="7"/>
        <v>0</v>
      </c>
      <c r="W30" s="23" t="e">
        <f t="shared" si="12"/>
        <v>#REF!</v>
      </c>
      <c r="X30" s="23">
        <f t="shared" si="8"/>
        <v>0</v>
      </c>
      <c r="Y30" s="23" t="e">
        <f t="shared" si="9"/>
        <v>#REF!</v>
      </c>
      <c r="Z30" s="20"/>
      <c r="AA30" s="42">
        <f>'RICE ACCOUNT'!F30</f>
        <v>0</v>
      </c>
      <c r="AB30" s="42">
        <f>'RICE ACCOUNT'!G30</f>
        <v>0</v>
      </c>
      <c r="AC30" s="123"/>
    </row>
    <row r="31" spans="1:29" ht="18" customHeight="1" x14ac:dyDescent="0.35">
      <c r="A31" s="18">
        <v>26</v>
      </c>
      <c r="B31" s="19" t="e">
        <f>#REF!</f>
        <v>#REF!</v>
      </c>
      <c r="C31" s="19">
        <f>'9-10-MDM&amp;EGG'!C30</f>
        <v>120</v>
      </c>
      <c r="D31" s="19" t="e">
        <f t="shared" si="0"/>
        <v>#REF!</v>
      </c>
      <c r="E31" s="20"/>
      <c r="F31" s="21" t="e">
        <f>#REF!</f>
        <v>#REF!</v>
      </c>
      <c r="G31" s="21">
        <f>'9-10-MDM&amp;EGG'!D30</f>
        <v>0</v>
      </c>
      <c r="H31" s="21" t="e">
        <f t="shared" si="13"/>
        <v>#REF!</v>
      </c>
      <c r="I31" s="20"/>
      <c r="J31" s="22" t="e">
        <f>#REF!</f>
        <v>#REF!</v>
      </c>
      <c r="K31" s="22">
        <f>'9-10-MDM&amp;EGG'!E30</f>
        <v>0</v>
      </c>
      <c r="L31" s="22" t="e">
        <f t="shared" si="14"/>
        <v>#REF!</v>
      </c>
      <c r="M31" s="201"/>
      <c r="N31" s="195" t="e">
        <f t="shared" si="3"/>
        <v>#REF!</v>
      </c>
      <c r="O31" s="195">
        <f t="shared" si="4"/>
        <v>0</v>
      </c>
      <c r="P31" s="195" t="e">
        <f t="shared" si="5"/>
        <v>#REF!</v>
      </c>
      <c r="Q31" s="182" t="e">
        <f t="shared" si="10"/>
        <v>#REF!</v>
      </c>
      <c r="R31" s="24" t="e">
        <f t="shared" si="6"/>
        <v>#REF!</v>
      </c>
      <c r="S31" s="24" t="e">
        <f t="shared" si="11"/>
        <v>#REF!</v>
      </c>
      <c r="T31" s="42">
        <f>'RICE ACCOUNT'!F31</f>
        <v>0</v>
      </c>
      <c r="U31" s="42">
        <f>'RICE ACCOUNT'!G31</f>
        <v>0</v>
      </c>
      <c r="V31" s="42">
        <f t="shared" si="7"/>
        <v>0</v>
      </c>
      <c r="W31" s="23" t="e">
        <f t="shared" si="12"/>
        <v>#REF!</v>
      </c>
      <c r="X31" s="23">
        <f t="shared" si="8"/>
        <v>0</v>
      </c>
      <c r="Y31" s="23" t="e">
        <f t="shared" si="9"/>
        <v>#REF!</v>
      </c>
      <c r="Z31" s="20"/>
      <c r="AA31" s="42">
        <f>'RICE ACCOUNT'!F31</f>
        <v>0</v>
      </c>
      <c r="AB31" s="42">
        <f>'RICE ACCOUNT'!G31</f>
        <v>0</v>
      </c>
      <c r="AC31" s="123"/>
    </row>
    <row r="32" spans="1:29" ht="18" customHeight="1" x14ac:dyDescent="0.35">
      <c r="A32" s="18">
        <v>27</v>
      </c>
      <c r="B32" s="19" t="e">
        <f>#REF!</f>
        <v>#REF!</v>
      </c>
      <c r="C32" s="19">
        <f>'9-10-MDM&amp;EGG'!C31</f>
        <v>120</v>
      </c>
      <c r="D32" s="19" t="e">
        <f t="shared" si="0"/>
        <v>#REF!</v>
      </c>
      <c r="E32" s="20"/>
      <c r="F32" s="21" t="e">
        <f>#REF!</f>
        <v>#REF!</v>
      </c>
      <c r="G32" s="21">
        <f>'9-10-MDM&amp;EGG'!D31</f>
        <v>0</v>
      </c>
      <c r="H32" s="21" t="e">
        <f t="shared" si="13"/>
        <v>#REF!</v>
      </c>
      <c r="I32" s="20"/>
      <c r="J32" s="22" t="e">
        <f>#REF!</f>
        <v>#REF!</v>
      </c>
      <c r="K32" s="22">
        <f>'9-10-MDM&amp;EGG'!E31</f>
        <v>0</v>
      </c>
      <c r="L32" s="22" t="e">
        <f t="shared" si="14"/>
        <v>#REF!</v>
      </c>
      <c r="M32" s="201"/>
      <c r="N32" s="195" t="e">
        <f t="shared" si="3"/>
        <v>#REF!</v>
      </c>
      <c r="O32" s="195">
        <f t="shared" si="4"/>
        <v>0</v>
      </c>
      <c r="P32" s="195" t="e">
        <f t="shared" si="5"/>
        <v>#REF!</v>
      </c>
      <c r="Q32" s="182" t="e">
        <f t="shared" si="10"/>
        <v>#REF!</v>
      </c>
      <c r="R32" s="24" t="e">
        <f t="shared" si="6"/>
        <v>#REF!</v>
      </c>
      <c r="S32" s="24" t="e">
        <f t="shared" si="11"/>
        <v>#REF!</v>
      </c>
      <c r="T32" s="42">
        <f>'RICE ACCOUNT'!F32</f>
        <v>0</v>
      </c>
      <c r="U32" s="42">
        <f>'RICE ACCOUNT'!G32</f>
        <v>0</v>
      </c>
      <c r="V32" s="42">
        <f t="shared" si="7"/>
        <v>0</v>
      </c>
      <c r="W32" s="23" t="e">
        <f t="shared" si="12"/>
        <v>#REF!</v>
      </c>
      <c r="X32" s="23">
        <f t="shared" si="8"/>
        <v>0</v>
      </c>
      <c r="Y32" s="23" t="e">
        <f t="shared" si="9"/>
        <v>#REF!</v>
      </c>
      <c r="Z32" s="20"/>
      <c r="AA32" s="42">
        <f>'RICE ACCOUNT'!F32</f>
        <v>0</v>
      </c>
      <c r="AB32" s="42">
        <f>'RICE ACCOUNT'!G32</f>
        <v>0</v>
      </c>
      <c r="AC32" s="123"/>
    </row>
    <row r="33" spans="1:29" ht="18" customHeight="1" x14ac:dyDescent="0.35">
      <c r="A33" s="18">
        <v>28</v>
      </c>
      <c r="B33" s="19" t="e">
        <f>#REF!</f>
        <v>#REF!</v>
      </c>
      <c r="C33" s="19">
        <f>'9-10-MDM&amp;EGG'!C32</f>
        <v>120</v>
      </c>
      <c r="D33" s="19" t="e">
        <f t="shared" si="0"/>
        <v>#REF!</v>
      </c>
      <c r="E33" s="20"/>
      <c r="F33" s="21" t="e">
        <f>#REF!</f>
        <v>#REF!</v>
      </c>
      <c r="G33" s="21">
        <f>'9-10-MDM&amp;EGG'!D32</f>
        <v>0</v>
      </c>
      <c r="H33" s="21" t="e">
        <f t="shared" si="13"/>
        <v>#REF!</v>
      </c>
      <c r="I33" s="20"/>
      <c r="J33" s="22" t="e">
        <f>#REF!</f>
        <v>#REF!</v>
      </c>
      <c r="K33" s="22">
        <f>'9-10-MDM&amp;EGG'!E32</f>
        <v>0</v>
      </c>
      <c r="L33" s="22" t="e">
        <f t="shared" si="14"/>
        <v>#REF!</v>
      </c>
      <c r="M33" s="201"/>
      <c r="N33" s="195" t="e">
        <f t="shared" si="3"/>
        <v>#REF!</v>
      </c>
      <c r="O33" s="195">
        <f t="shared" si="4"/>
        <v>0</v>
      </c>
      <c r="P33" s="195" t="e">
        <f t="shared" si="5"/>
        <v>#REF!</v>
      </c>
      <c r="Q33" s="182" t="e">
        <f t="shared" si="10"/>
        <v>#REF!</v>
      </c>
      <c r="R33" s="24" t="e">
        <f t="shared" si="6"/>
        <v>#REF!</v>
      </c>
      <c r="S33" s="24" t="e">
        <f t="shared" si="11"/>
        <v>#REF!</v>
      </c>
      <c r="T33" s="42">
        <f>'RICE ACCOUNT'!F33</f>
        <v>0</v>
      </c>
      <c r="U33" s="42">
        <f>'RICE ACCOUNT'!G33</f>
        <v>0</v>
      </c>
      <c r="V33" s="42">
        <f t="shared" si="7"/>
        <v>0</v>
      </c>
      <c r="W33" s="23" t="e">
        <f t="shared" si="12"/>
        <v>#REF!</v>
      </c>
      <c r="X33" s="23">
        <f t="shared" si="8"/>
        <v>0</v>
      </c>
      <c r="Y33" s="23" t="e">
        <f t="shared" si="9"/>
        <v>#REF!</v>
      </c>
      <c r="Z33" s="20"/>
      <c r="AA33" s="42">
        <f>'RICE ACCOUNT'!F33</f>
        <v>0</v>
      </c>
      <c r="AB33" s="42">
        <f>'RICE ACCOUNT'!G33</f>
        <v>0</v>
      </c>
      <c r="AC33" s="123"/>
    </row>
    <row r="34" spans="1:29" ht="18" customHeight="1" x14ac:dyDescent="0.35">
      <c r="A34" s="18">
        <v>29</v>
      </c>
      <c r="B34" s="19" t="e">
        <f>#REF!</f>
        <v>#REF!</v>
      </c>
      <c r="C34" s="19">
        <f>'9-10-MDM&amp;EGG'!C33</f>
        <v>120</v>
      </c>
      <c r="D34" s="19" t="e">
        <f t="shared" si="0"/>
        <v>#REF!</v>
      </c>
      <c r="E34" s="20"/>
      <c r="F34" s="21" t="e">
        <f>#REF!</f>
        <v>#REF!</v>
      </c>
      <c r="G34" s="21">
        <f>'9-10-MDM&amp;EGG'!D33</f>
        <v>0</v>
      </c>
      <c r="H34" s="21" t="e">
        <f t="shared" si="13"/>
        <v>#REF!</v>
      </c>
      <c r="I34" s="20"/>
      <c r="J34" s="22" t="e">
        <f>#REF!</f>
        <v>#REF!</v>
      </c>
      <c r="K34" s="22">
        <f>'9-10-MDM&amp;EGG'!E33</f>
        <v>0</v>
      </c>
      <c r="L34" s="22" t="e">
        <f t="shared" si="14"/>
        <v>#REF!</v>
      </c>
      <c r="M34" s="201"/>
      <c r="N34" s="195" t="e">
        <f t="shared" si="3"/>
        <v>#REF!</v>
      </c>
      <c r="O34" s="195">
        <f t="shared" si="4"/>
        <v>0</v>
      </c>
      <c r="P34" s="195" t="e">
        <f t="shared" si="5"/>
        <v>#REF!</v>
      </c>
      <c r="Q34" s="182" t="e">
        <f t="shared" si="10"/>
        <v>#REF!</v>
      </c>
      <c r="R34" s="24" t="e">
        <f t="shared" si="6"/>
        <v>#REF!</v>
      </c>
      <c r="S34" s="24" t="e">
        <f t="shared" si="11"/>
        <v>#REF!</v>
      </c>
      <c r="T34" s="42">
        <f>'RICE ACCOUNT'!F34</f>
        <v>0</v>
      </c>
      <c r="U34" s="42">
        <f>'RICE ACCOUNT'!G34</f>
        <v>0</v>
      </c>
      <c r="V34" s="42">
        <f t="shared" si="7"/>
        <v>0</v>
      </c>
      <c r="W34" s="23" t="e">
        <f t="shared" si="12"/>
        <v>#REF!</v>
      </c>
      <c r="X34" s="23">
        <f t="shared" si="8"/>
        <v>0</v>
      </c>
      <c r="Y34" s="23" t="e">
        <f t="shared" si="9"/>
        <v>#REF!</v>
      </c>
      <c r="Z34" s="20"/>
      <c r="AA34" s="42">
        <f>'RICE ACCOUNT'!F34</f>
        <v>0</v>
      </c>
      <c r="AB34" s="42">
        <f>'RICE ACCOUNT'!G34</f>
        <v>0</v>
      </c>
      <c r="AC34" s="123"/>
    </row>
    <row r="35" spans="1:29" ht="18" customHeight="1" x14ac:dyDescent="0.35">
      <c r="A35" s="18">
        <v>30</v>
      </c>
      <c r="B35" s="19" t="e">
        <f>#REF!</f>
        <v>#REF!</v>
      </c>
      <c r="C35" s="19">
        <f>'9-10-MDM&amp;EGG'!C34</f>
        <v>120</v>
      </c>
      <c r="D35" s="19" t="e">
        <f t="shared" si="0"/>
        <v>#REF!</v>
      </c>
      <c r="E35" s="20"/>
      <c r="F35" s="21" t="e">
        <f>#REF!</f>
        <v>#REF!</v>
      </c>
      <c r="G35" s="21">
        <f>'9-10-MDM&amp;EGG'!D34</f>
        <v>0</v>
      </c>
      <c r="H35" s="21" t="e">
        <f t="shared" si="13"/>
        <v>#REF!</v>
      </c>
      <c r="I35" s="20"/>
      <c r="J35" s="22" t="e">
        <f>#REF!</f>
        <v>#REF!</v>
      </c>
      <c r="K35" s="22">
        <f>'9-10-MDM&amp;EGG'!E34</f>
        <v>0</v>
      </c>
      <c r="L35" s="22" t="e">
        <f t="shared" si="14"/>
        <v>#REF!</v>
      </c>
      <c r="M35" s="201"/>
      <c r="N35" s="195" t="e">
        <f t="shared" si="3"/>
        <v>#REF!</v>
      </c>
      <c r="O35" s="195">
        <f t="shared" si="4"/>
        <v>0</v>
      </c>
      <c r="P35" s="195" t="e">
        <f t="shared" si="5"/>
        <v>#REF!</v>
      </c>
      <c r="Q35" s="182" t="e">
        <f t="shared" si="10"/>
        <v>#REF!</v>
      </c>
      <c r="R35" s="24" t="e">
        <f t="shared" si="6"/>
        <v>#REF!</v>
      </c>
      <c r="S35" s="24" t="e">
        <f t="shared" si="11"/>
        <v>#REF!</v>
      </c>
      <c r="T35" s="42">
        <f>'RICE ACCOUNT'!F35</f>
        <v>0</v>
      </c>
      <c r="U35" s="42">
        <f>'RICE ACCOUNT'!G35</f>
        <v>0</v>
      </c>
      <c r="V35" s="42">
        <f t="shared" si="7"/>
        <v>0</v>
      </c>
      <c r="W35" s="23" t="e">
        <f t="shared" si="12"/>
        <v>#REF!</v>
      </c>
      <c r="X35" s="23">
        <f t="shared" si="8"/>
        <v>0</v>
      </c>
      <c r="Y35" s="23" t="e">
        <f t="shared" si="9"/>
        <v>#REF!</v>
      </c>
      <c r="Z35" s="20"/>
      <c r="AA35" s="42">
        <f>'RICE ACCOUNT'!F35</f>
        <v>0</v>
      </c>
      <c r="AB35" s="42">
        <f>'RICE ACCOUNT'!G35</f>
        <v>0</v>
      </c>
      <c r="AC35" s="123"/>
    </row>
    <row r="36" spans="1:29" ht="18" customHeight="1" x14ac:dyDescent="0.35">
      <c r="A36" s="25">
        <v>31</v>
      </c>
      <c r="B36" s="19" t="e">
        <f>#REF!</f>
        <v>#REF!</v>
      </c>
      <c r="C36" s="19">
        <f>'9-10-MDM&amp;EGG'!C35</f>
        <v>120</v>
      </c>
      <c r="D36" s="19" t="e">
        <f t="shared" si="0"/>
        <v>#REF!</v>
      </c>
      <c r="E36" s="20"/>
      <c r="F36" s="21" t="e">
        <f>#REF!</f>
        <v>#REF!</v>
      </c>
      <c r="G36" s="21">
        <f>'9-10-MDM&amp;EGG'!D35</f>
        <v>0</v>
      </c>
      <c r="H36" s="21" t="e">
        <f t="shared" si="13"/>
        <v>#REF!</v>
      </c>
      <c r="I36" s="20"/>
      <c r="J36" s="22" t="e">
        <f>#REF!</f>
        <v>#REF!</v>
      </c>
      <c r="K36" s="22">
        <f>'9-10-MDM&amp;EGG'!E35</f>
        <v>0</v>
      </c>
      <c r="L36" s="22" t="e">
        <f t="shared" si="14"/>
        <v>#REF!</v>
      </c>
      <c r="M36" s="201"/>
      <c r="N36" s="195" t="e">
        <f t="shared" si="3"/>
        <v>#REF!</v>
      </c>
      <c r="O36" s="195">
        <f t="shared" si="4"/>
        <v>0</v>
      </c>
      <c r="P36" s="195" t="e">
        <f t="shared" si="5"/>
        <v>#REF!</v>
      </c>
      <c r="Q36" s="182" t="e">
        <f t="shared" si="10"/>
        <v>#REF!</v>
      </c>
      <c r="R36" s="24" t="e">
        <f t="shared" si="6"/>
        <v>#REF!</v>
      </c>
      <c r="S36" s="24" t="e">
        <f t="shared" si="11"/>
        <v>#REF!</v>
      </c>
      <c r="T36" s="42">
        <f>'RICE ACCOUNT'!F36</f>
        <v>0</v>
      </c>
      <c r="U36" s="42">
        <f>'RICE ACCOUNT'!G36</f>
        <v>0</v>
      </c>
      <c r="V36" s="42">
        <f t="shared" si="7"/>
        <v>0</v>
      </c>
      <c r="W36" s="23" t="e">
        <f t="shared" si="12"/>
        <v>#REF!</v>
      </c>
      <c r="X36" s="23">
        <f t="shared" si="8"/>
        <v>0</v>
      </c>
      <c r="Y36" s="23" t="e">
        <f t="shared" si="9"/>
        <v>#REF!</v>
      </c>
      <c r="Z36" s="20"/>
      <c r="AA36" s="42">
        <f>'RICE ACCOUNT'!F36</f>
        <v>0</v>
      </c>
      <c r="AB36" s="42">
        <f>'RICE ACCOUNT'!G36</f>
        <v>0</v>
      </c>
      <c r="AC36" s="123"/>
    </row>
    <row r="37" spans="1:29" s="6" customFormat="1" ht="29.25" customHeight="1" x14ac:dyDescent="0.25">
      <c r="A37" s="26"/>
      <c r="B37" s="19" t="e">
        <f>#REF!</f>
        <v>#REF!</v>
      </c>
      <c r="C37" s="19">
        <f>'9-10-MDM&amp;EGG'!C36</f>
        <v>0</v>
      </c>
      <c r="D37" s="27" t="e">
        <f t="shared" si="0"/>
        <v>#REF!</v>
      </c>
      <c r="E37" s="28"/>
      <c r="F37" s="29" t="e">
        <f>SUM(F6:F36)</f>
        <v>#REF!</v>
      </c>
      <c r="G37" s="29">
        <f>SUM(G6:G36)</f>
        <v>0</v>
      </c>
      <c r="H37" s="29" t="e">
        <f t="shared" si="1"/>
        <v>#REF!</v>
      </c>
      <c r="I37" s="28"/>
      <c r="J37" s="30" t="e">
        <f>SUM(J6:J36)</f>
        <v>#REF!</v>
      </c>
      <c r="K37" s="30">
        <f>SUM(K6:K36)</f>
        <v>0</v>
      </c>
      <c r="L37" s="30" t="e">
        <f>SUM(L6:L36)</f>
        <v>#REF!</v>
      </c>
      <c r="M37" s="202"/>
      <c r="N37" s="196" t="e">
        <f>SUM(N6:N36)</f>
        <v>#REF!</v>
      </c>
      <c r="O37" s="196">
        <f>SUM(O6:O36)</f>
        <v>0</v>
      </c>
      <c r="P37" s="196" t="e">
        <f>SUM(P6:P36)</f>
        <v>#REF!</v>
      </c>
      <c r="Q37" s="182"/>
      <c r="R37" s="31" t="e">
        <f>SUM(R6:R36)</f>
        <v>#REF!</v>
      </c>
      <c r="S37" s="31" t="e">
        <f>S36+V36</f>
        <v>#REF!</v>
      </c>
      <c r="T37" s="77">
        <f>SUM(T6:T36)</f>
        <v>0</v>
      </c>
      <c r="U37" s="77">
        <f>SUM(U6:U36)</f>
        <v>0</v>
      </c>
      <c r="V37" s="77">
        <f>SUM(V6:V36)</f>
        <v>0</v>
      </c>
      <c r="W37" s="23" t="e">
        <f>J37*COSTPCHILDUPS</f>
        <v>#REF!</v>
      </c>
      <c r="X37" s="23">
        <f t="shared" si="8"/>
        <v>0</v>
      </c>
      <c r="Y37" s="23" t="e">
        <f>SUM(W37:X37)</f>
        <v>#REF!</v>
      </c>
      <c r="Z37" s="28"/>
      <c r="AA37" s="77">
        <f>SUM(AA6:AA36)</f>
        <v>0</v>
      </c>
      <c r="AB37" s="77">
        <f>SUM(AB6:AB36)</f>
        <v>0</v>
      </c>
      <c r="AC37" s="124"/>
    </row>
    <row r="38" spans="1:29" ht="10.5" customHeight="1" x14ac:dyDescent="0.25"/>
    <row r="39" spans="1:29" x14ac:dyDescent="0.25">
      <c r="A39" s="50" t="s">
        <v>21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204"/>
      <c r="N39" s="32"/>
      <c r="O39" s="32"/>
      <c r="P39" s="32"/>
      <c r="Q39" s="32"/>
      <c r="R39" s="32"/>
      <c r="S39" s="32"/>
      <c r="T39" s="32"/>
      <c r="U39" s="32"/>
      <c r="V39" s="32"/>
      <c r="W39" s="32"/>
      <c r="Z39" s="50"/>
      <c r="AA39" s="32"/>
      <c r="AB39" s="32"/>
      <c r="AC39" s="32"/>
    </row>
    <row r="40" spans="1:29" s="33" customFormat="1" ht="38.25" customHeight="1" x14ac:dyDescent="0.25">
      <c r="A40" s="383" t="s">
        <v>58</v>
      </c>
      <c r="B40" s="384"/>
      <c r="C40" s="384"/>
      <c r="D40" s="385"/>
      <c r="E40" s="193"/>
      <c r="F40" s="383" t="s">
        <v>59</v>
      </c>
      <c r="G40" s="384"/>
      <c r="H40" s="384"/>
      <c r="I40" s="192"/>
      <c r="J40" s="383" t="s">
        <v>24</v>
      </c>
      <c r="K40" s="384"/>
      <c r="L40" s="384"/>
      <c r="M40" s="205"/>
      <c r="N40" s="386" t="s">
        <v>60</v>
      </c>
      <c r="O40" s="386"/>
      <c r="P40" s="386" t="s">
        <v>49</v>
      </c>
      <c r="Q40" s="386"/>
      <c r="R40" s="386" t="s">
        <v>61</v>
      </c>
      <c r="S40" s="386"/>
      <c r="T40" s="386" t="s">
        <v>62</v>
      </c>
      <c r="U40" s="386"/>
      <c r="V40" s="386" t="s">
        <v>68</v>
      </c>
      <c r="W40" s="386"/>
      <c r="X40" s="193" t="s">
        <v>69</v>
      </c>
      <c r="Y40" s="193" t="s">
        <v>65</v>
      </c>
      <c r="Z40" s="119"/>
      <c r="AA40" s="58"/>
      <c r="AB40" s="387" t="s">
        <v>27</v>
      </c>
      <c r="AC40" s="387"/>
    </row>
    <row r="41" spans="1:29" ht="18.75" x14ac:dyDescent="0.3">
      <c r="A41" s="367">
        <f>UPSBALANCE+HSBALANCE</f>
        <v>230</v>
      </c>
      <c r="B41" s="368"/>
      <c r="C41" s="368"/>
      <c r="D41" s="369"/>
      <c r="E41" s="35"/>
      <c r="F41" s="393">
        <f>V37</f>
        <v>0</v>
      </c>
      <c r="G41" s="368"/>
      <c r="H41" s="368"/>
      <c r="I41" s="35"/>
      <c r="J41" s="367">
        <f>SUM(A41:I41)</f>
        <v>230</v>
      </c>
      <c r="K41" s="368"/>
      <c r="L41" s="368"/>
      <c r="M41" s="206"/>
      <c r="N41" s="394" t="e">
        <f>R37</f>
        <v>#REF!</v>
      </c>
      <c r="O41" s="394"/>
      <c r="P41" s="392" t="e">
        <f>J41-N41</f>
        <v>#REF!</v>
      </c>
      <c r="Q41" s="392"/>
      <c r="R41" s="431" t="e">
        <f>W37</f>
        <v>#REF!</v>
      </c>
      <c r="S41" s="432"/>
      <c r="T41" s="431">
        <f>X37</f>
        <v>0</v>
      </c>
      <c r="U41" s="432"/>
      <c r="V41" s="431" t="e">
        <f>ROUND(W37,0)</f>
        <v>#REF!</v>
      </c>
      <c r="W41" s="432"/>
      <c r="X41" s="209">
        <f>ROUND(X37,0)</f>
        <v>0</v>
      </c>
      <c r="Y41" s="210" t="e">
        <f>SUM(V41:X41)</f>
        <v>#REF!</v>
      </c>
      <c r="Z41" s="197"/>
      <c r="AA41" s="198"/>
      <c r="AB41" s="392"/>
      <c r="AC41" s="392"/>
    </row>
    <row r="45" spans="1:29" x14ac:dyDescent="0.25">
      <c r="AC45" s="123" t="s">
        <v>28</v>
      </c>
    </row>
    <row r="46" spans="1:29" x14ac:dyDescent="0.25">
      <c r="AC46" s="123" t="s">
        <v>29</v>
      </c>
    </row>
    <row r="47" spans="1:29" x14ac:dyDescent="0.25">
      <c r="AC47" s="123" t="s">
        <v>30</v>
      </c>
    </row>
    <row r="48" spans="1:29" x14ac:dyDescent="0.25">
      <c r="AC48" s="123" t="s">
        <v>31</v>
      </c>
    </row>
    <row r="49" spans="24:29" x14ac:dyDescent="0.25">
      <c r="AC49" s="123" t="s">
        <v>32</v>
      </c>
    </row>
    <row r="50" spans="24:29" x14ac:dyDescent="0.25">
      <c r="AC50" s="123" t="s">
        <v>29</v>
      </c>
    </row>
    <row r="51" spans="24:29" x14ac:dyDescent="0.25">
      <c r="AC51" s="123" t="s">
        <v>33</v>
      </c>
    </row>
    <row r="52" spans="24:29" x14ac:dyDescent="0.25">
      <c r="AC52" s="123" t="s">
        <v>31</v>
      </c>
    </row>
    <row r="53" spans="24:29" x14ac:dyDescent="0.25">
      <c r="X53" s="123" t="s">
        <v>34</v>
      </c>
      <c r="AC53" s="123" t="s">
        <v>29</v>
      </c>
    </row>
    <row r="54" spans="24:29" x14ac:dyDescent="0.25">
      <c r="AC54" s="123" t="s">
        <v>35</v>
      </c>
    </row>
    <row r="55" spans="24:29" x14ac:dyDescent="0.25">
      <c r="AC55" s="123" t="s">
        <v>32</v>
      </c>
    </row>
    <row r="56" spans="24:29" x14ac:dyDescent="0.25">
      <c r="AC56" s="123" t="s">
        <v>29</v>
      </c>
    </row>
    <row r="57" spans="24:29" x14ac:dyDescent="0.25">
      <c r="AC57" s="123" t="s">
        <v>31</v>
      </c>
    </row>
    <row r="58" spans="24:29" x14ac:dyDescent="0.25">
      <c r="AC58" s="123" t="s">
        <v>36</v>
      </c>
    </row>
    <row r="59" spans="24:29" x14ac:dyDescent="0.25">
      <c r="AC59" s="123" t="s">
        <v>29</v>
      </c>
    </row>
  </sheetData>
  <sheetProtection selectLockedCells="1"/>
  <mergeCells count="36">
    <mergeCell ref="AB41:AC41"/>
    <mergeCell ref="A1:AB1"/>
    <mergeCell ref="AA3:AB3"/>
    <mergeCell ref="AA2:AB2"/>
    <mergeCell ref="A40:D40"/>
    <mergeCell ref="F40:H40"/>
    <mergeCell ref="J40:L40"/>
    <mergeCell ref="B3:D3"/>
    <mergeCell ref="F3:H3"/>
    <mergeCell ref="W3:Y3"/>
    <mergeCell ref="J3:L3"/>
    <mergeCell ref="C2:H2"/>
    <mergeCell ref="A41:D41"/>
    <mergeCell ref="F41:H41"/>
    <mergeCell ref="J41:L41"/>
    <mergeCell ref="Q3:S3"/>
    <mergeCell ref="J2:T2"/>
    <mergeCell ref="B5:P5"/>
    <mergeCell ref="A3:A5"/>
    <mergeCell ref="W5:Y5"/>
    <mergeCell ref="AB40:AC40"/>
    <mergeCell ref="R5:S5"/>
    <mergeCell ref="T3:V3"/>
    <mergeCell ref="T5:U5"/>
    <mergeCell ref="U2:Y2"/>
    <mergeCell ref="N3:P3"/>
    <mergeCell ref="N40:O40"/>
    <mergeCell ref="N41:O41"/>
    <mergeCell ref="P40:Q40"/>
    <mergeCell ref="P41:Q41"/>
    <mergeCell ref="V40:W40"/>
    <mergeCell ref="V41:W41"/>
    <mergeCell ref="R40:S40"/>
    <mergeCell ref="T40:U40"/>
    <mergeCell ref="R41:S41"/>
    <mergeCell ref="T41:U41"/>
  </mergeCells>
  <pageMargins left="0.74" right="0.25" top="0.35" bottom="0.23" header="0.27" footer="0.17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28</vt:i4>
      </vt:variant>
    </vt:vector>
  </HeadingPairs>
  <TitlesOfParts>
    <vt:vector size="46" baseType="lpstr">
      <vt:lpstr>TOTALS-LS-BKP</vt:lpstr>
      <vt:lpstr>PRIMARY INFORMATION</vt:lpstr>
      <vt:lpstr>ENTRY SHEET-UPS</vt:lpstr>
      <vt:lpstr>ENTRY SHEET-HS</vt:lpstr>
      <vt:lpstr>6-8-MDMonthly</vt:lpstr>
      <vt:lpstr>6-8-EGG BILL</vt:lpstr>
      <vt:lpstr>9-10-MDM&amp;EGG</vt:lpstr>
      <vt:lpstr>RICE ACCOUNT</vt:lpstr>
      <vt:lpstr>TOTALS-LS</vt:lpstr>
      <vt:lpstr>TOTALS-LS (2)</vt:lpstr>
      <vt:lpstr>MONTHLY</vt:lpstr>
      <vt:lpstr>PRINTS==&gt;</vt:lpstr>
      <vt:lpstr>RICE ACCOUNT-BKP</vt:lpstr>
      <vt:lpstr>9-10-BKP</vt:lpstr>
      <vt:lpstr>QUARTERLY</vt:lpstr>
      <vt:lpstr>UPSBILL</vt:lpstr>
      <vt:lpstr>HSSBILL</vt:lpstr>
      <vt:lpstr>RICE BALANC</vt:lpstr>
      <vt:lpstr>ACCNO</vt:lpstr>
      <vt:lpstr>COSTPCHILDUPS</vt:lpstr>
      <vt:lpstr>COSTPERCHILDHS</vt:lpstr>
      <vt:lpstr>EGGCOST</vt:lpstr>
      <vt:lpstr>GROUP</vt:lpstr>
      <vt:lpstr>HSBALANCE</vt:lpstr>
      <vt:lpstr>HSRICE</vt:lpstr>
      <vt:lpstr>MANDAL</vt:lpstr>
      <vt:lpstr>MONTH</vt:lpstr>
      <vt:lpstr>'6-8-EGG BILL'!Print_Area</vt:lpstr>
      <vt:lpstr>'6-8-MDMonthly'!Print_Area</vt:lpstr>
      <vt:lpstr>'9-10-BKP'!Print_Area</vt:lpstr>
      <vt:lpstr>'9-10-MDM&amp;EGG'!Print_Area</vt:lpstr>
      <vt:lpstr>HSSBILL!Print_Area</vt:lpstr>
      <vt:lpstr>MONTHLY!Print_Area</vt:lpstr>
      <vt:lpstr>'RICE ACCOUNT'!Print_Area</vt:lpstr>
      <vt:lpstr>'RICE ACCOUNT-BKP'!Print_Area</vt:lpstr>
      <vt:lpstr>'TOTALS-LS'!Print_Area</vt:lpstr>
      <vt:lpstr>'TOTALS-LS (2)'!Print_Area</vt:lpstr>
      <vt:lpstr>'TOTALS-LS-BKP'!Print_Area</vt:lpstr>
      <vt:lpstr>UPSBILL!Print_Area</vt:lpstr>
      <vt:lpstr>'TOTALS-LS'!Print_Titles</vt:lpstr>
      <vt:lpstr>'TOTALS-LS (2)'!Print_Titles</vt:lpstr>
      <vt:lpstr>'TOTALS-LS-BKP'!Print_Titles</vt:lpstr>
      <vt:lpstr>SCHOOL</vt:lpstr>
      <vt:lpstr>UPSBALANCE</vt:lpstr>
      <vt:lpstr>UPSENR</vt:lpstr>
      <vt:lpstr>UPSRICE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</dc:creator>
  <cp:lastModifiedBy>Gopal Veeranala</cp:lastModifiedBy>
  <cp:revision/>
  <cp:lastPrinted>2019-12-30T09:13:13Z</cp:lastPrinted>
  <dcterms:created xsi:type="dcterms:W3CDTF">2011-11-11T06:19:13Z</dcterms:created>
  <dcterms:modified xsi:type="dcterms:W3CDTF">2020-01-18T09:15:59Z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b6c4cc78-2ff9-4ab2-9330-553ce2641736</vt:lpwstr>
  </property>
</Properties>
</file>